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90" yWindow="120" windowWidth="9210" windowHeight="8235" tabRatio="844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FINANTIAL ACCOUNTS" sheetId="53" r:id="rId4"/>
    <sheet name="OPERATING MAGNITUDES" sheetId="52" r:id="rId5"/>
  </sheets>
  <externalReferences>
    <externalReference r:id="rId8"/>
    <externalReference r:id="rId9"/>
  </externalReferences>
  <definedNames>
    <definedName name="_xlnm.Print_Area" localSheetId="0">'Info. analistas'!$A$1:$V$62</definedName>
    <definedName name="_xlnm.Print_Area" localSheetId="1">'Ventas'!$A$3:$S$34</definedName>
    <definedName name="AS2DocOpenMode" hidden="1">"AS2DocumentEdit"</definedName>
    <definedName name="BALANCE_EUROS">#REF!</definedName>
    <definedName name="BEKP__Market_pulp_demand__1992_1998">#REF!</definedName>
    <definedName name="Birch__Market_pulp_demand__1992_1998">#REF!</definedName>
    <definedName name="BKP_northern__Market_pulp_demand__1992_1998">#REF!</definedName>
    <definedName name="BKP_other__Market_pulp_demand__1992_1998">#REF!</definedName>
    <definedName name="BKP_southern__Market_pulp_demand__1992_1998">#REF!</definedName>
    <definedName name="CASHFLOWMES">#REF!</definedName>
    <definedName name="Global_2">#REF!</definedName>
    <definedName name="MASHFLOWMES">#REF!</definedName>
    <definedName name="Mechanical__Market_pulp_demand__1992_1998">#REF!</definedName>
    <definedName name="NMHW__Market_pulp_demand__1992_1998">#REF!</definedName>
    <definedName name="precio_acinox">#REF!</definedName>
    <definedName name="SMHW__Market_pulp_demand__1992_1998">#REF!</definedName>
    <definedName name="Sulphite__Market_pulp_demand__1992_1998">#REF!</definedName>
    <definedName name="tipos_cambio">#REF!</definedName>
    <definedName name="UKP__Market_pulp_demand__1992_1998">#REF!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</definedNames>
  <calcPr calcId="145621"/>
</workbook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<sst xmlns="http://schemas.openxmlformats.org/spreadsheetml/2006/main" count="470" uniqueCount="297">
  <si>
    <t>Supplies</t>
  </si>
  <si>
    <t>1Q11</t>
  </si>
  <si>
    <t>Adjusted EBITDA</t>
  </si>
  <si>
    <t>Pulp sales (tons)</t>
  </si>
  <si>
    <t>Own hectares</t>
  </si>
  <si>
    <t>Hectares managed by ownership (Ha)</t>
  </si>
  <si>
    <t>Hectares for pulp</t>
  </si>
  <si>
    <t>Hectares for energy crops</t>
  </si>
  <si>
    <t>Hectares managed by use (Ha)</t>
  </si>
  <si>
    <t>PULP</t>
  </si>
  <si>
    <t>Pulp production (tons)</t>
  </si>
  <si>
    <t>Average exchange rate ($/€)</t>
  </si>
  <si>
    <t>Net sale price (€/t)</t>
  </si>
  <si>
    <t>ENERGY</t>
  </si>
  <si>
    <t>Average pool price (€/MWh)</t>
  </si>
  <si>
    <t>Average sale price (€/MWh)</t>
  </si>
  <si>
    <t>Total net sales</t>
  </si>
  <si>
    <t>Cost of goods sold (a)</t>
  </si>
  <si>
    <t>Personnel expenses</t>
  </si>
  <si>
    <t>Other operating expenses</t>
  </si>
  <si>
    <t>Forest depletion</t>
  </si>
  <si>
    <t>Rest of depreciations</t>
  </si>
  <si>
    <t>Financial income</t>
  </si>
  <si>
    <t>Profit before tax</t>
  </si>
  <si>
    <t>Taxes</t>
  </si>
  <si>
    <t>FINANCIAL INCOME</t>
  </si>
  <si>
    <t>Interest on syndicated loan</t>
  </si>
  <si>
    <t>Financial expenses for equity swap</t>
  </si>
  <si>
    <t>Net exchange differences</t>
  </si>
  <si>
    <t>Other financial expenses</t>
  </si>
  <si>
    <t>INVESTMENTS</t>
  </si>
  <si>
    <t>Maintenance</t>
  </si>
  <si>
    <t>Improvements in efficiency/production</t>
  </si>
  <si>
    <t>Environmental</t>
  </si>
  <si>
    <t>Forest investment in pulp</t>
  </si>
  <si>
    <t>Forest investment in biomass</t>
  </si>
  <si>
    <t>Total investment</t>
  </si>
  <si>
    <t>NET FINANCIAL DEBT</t>
  </si>
  <si>
    <t>LT Debts with credit entities</t>
  </si>
  <si>
    <t>Other long-term financial liabilities</t>
  </si>
  <si>
    <t>Long-term debt</t>
  </si>
  <si>
    <t>ST debts with credit entities</t>
  </si>
  <si>
    <t>Other short-term financial liabilities</t>
  </si>
  <si>
    <t>Total gross financial debt</t>
  </si>
  <si>
    <t>Net cash</t>
  </si>
  <si>
    <t>Total net financial debt</t>
  </si>
  <si>
    <t>Deposits from guarantees</t>
  </si>
  <si>
    <t>Total adjusted financial debt</t>
  </si>
  <si>
    <t>Others</t>
  </si>
  <si>
    <t>Hedging instruments: pulp and exchange rate</t>
  </si>
  <si>
    <t>Provisions and others</t>
  </si>
  <si>
    <t>Other non-recurrent</t>
  </si>
  <si>
    <t>CASH FLOW</t>
  </si>
  <si>
    <t>Cash flow: operating activities</t>
  </si>
  <si>
    <t>Cash flow: investment activities</t>
  </si>
  <si>
    <t>Cash flow: financing activities</t>
  </si>
  <si>
    <t>Profit and loss account</t>
  </si>
  <si>
    <t>Gross Margin</t>
  </si>
  <si>
    <t>Other income</t>
  </si>
  <si>
    <t>Result from hedging operations</t>
  </si>
  <si>
    <t>Personnel</t>
  </si>
  <si>
    <t>EBITDA margin</t>
  </si>
  <si>
    <t>Impairment and result from sales of fixed assets</t>
  </si>
  <si>
    <t>EBIT margin</t>
  </si>
  <si>
    <t>Net profit</t>
  </si>
  <si>
    <t>Balance sheet</t>
  </si>
  <si>
    <t>Tangible fixed assets</t>
  </si>
  <si>
    <t>Intangible fixed assets</t>
  </si>
  <si>
    <t>Long- term financial assets</t>
  </si>
  <si>
    <t>Other non-current assets</t>
  </si>
  <si>
    <t>Total fixed assets</t>
  </si>
  <si>
    <t>Inventories</t>
  </si>
  <si>
    <t>Trade debtors and other accounts receivable</t>
  </si>
  <si>
    <t>Cash and other short-term financial assets</t>
  </si>
  <si>
    <t>Other current assets</t>
  </si>
  <si>
    <t>Total current assets</t>
  </si>
  <si>
    <t>Total assets</t>
  </si>
  <si>
    <t>Equity</t>
  </si>
  <si>
    <t>Long- term financial debt</t>
  </si>
  <si>
    <t>Long-term provisions</t>
  </si>
  <si>
    <t>Other non-current liabilities</t>
  </si>
  <si>
    <t>Total non-current liabilities</t>
  </si>
  <si>
    <t>Short-term financial debt</t>
  </si>
  <si>
    <t>Trade creditors</t>
  </si>
  <si>
    <t>Short-term provisions</t>
  </si>
  <si>
    <t>Financial Instruments for short-term hedging</t>
  </si>
  <si>
    <t>Other current liabilities</t>
  </si>
  <si>
    <t>Total current liabilities</t>
  </si>
  <si>
    <t>Total liabilities</t>
  </si>
  <si>
    <t>Cash flow statement</t>
  </si>
  <si>
    <t>Changes in working capital</t>
  </si>
  <si>
    <t>Interest payments</t>
  </si>
  <si>
    <t>Tangible assets</t>
  </si>
  <si>
    <t>Biological assets</t>
  </si>
  <si>
    <t>Intangible assets</t>
  </si>
  <si>
    <t>Other financial assets</t>
  </si>
  <si>
    <t>Collections and payments from equity instruments</t>
  </si>
  <si>
    <t>Collection and payments from financial liability instruments</t>
  </si>
  <si>
    <t>Increase (decrease) in cash and cash equivalents</t>
  </si>
  <si>
    <t>Change in cash or cash equivalents</t>
  </si>
  <si>
    <t>Electricity production (MWh)</t>
  </si>
  <si>
    <t>Electricity consumption (MWh)</t>
  </si>
  <si>
    <t>Third party hectares (consortia)</t>
  </si>
  <si>
    <t>Profit before taxes</t>
  </si>
  <si>
    <t xml:space="preserve">   (a) supplies +/- change in stocks</t>
  </si>
  <si>
    <t>Severance payments</t>
  </si>
  <si>
    <t>Interests on other loans</t>
  </si>
  <si>
    <t>IRS settlement interest</t>
  </si>
  <si>
    <t>IRS adjustment in fair value</t>
  </si>
  <si>
    <t>Result of hedging (IRS and equity swap)</t>
  </si>
  <si>
    <t>Financial result</t>
  </si>
  <si>
    <t>Plantation and maintenance activity</t>
  </si>
  <si>
    <t>Cash</t>
  </si>
  <si>
    <t>Change in stocks of finished products</t>
  </si>
  <si>
    <t>Corporate tax</t>
  </si>
  <si>
    <t>Depreciation of fixed assets</t>
  </si>
  <si>
    <t>Works performed by the group on fixed assets</t>
  </si>
  <si>
    <t>EBIT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</si>
  <si>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</si>
  <si>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</si>
  <si>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</si>
  <si>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</si>
  <si>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</si>
  <si>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</si>
  <si>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</si>
  <si>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</si>
  <si>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</si>
  <si>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</si>
  <si>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</si>
  <si>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</si>
  <si>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</si>
  <si>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</si>
  <si>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</si>
  <si>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</si>
  <si>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</si>
  <si>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</si>
  <si>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</si>
  <si>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</si>
  <si>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</si>
  <si>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</si>
  <si>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</si>
  <si>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</si>
  <si>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</si>
  <si>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</si>
  <si>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</si>
  <si>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</si>
  <si>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</si>
  <si>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</si>
  <si>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</si>
  <si>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</si>
  <si>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</si>
  <si>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</si>
  <si>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</si>
  <si>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</si>
  <si>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</si>
  <si>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</si>
  <si>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</si>
  <si>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</si>
  <si>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</si>
  <si>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</si>
  <si>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</si>
  <si>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</si>
  <si>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</si>
  <si>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</si>
  <si>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</si>
  <si>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</si>
  <si>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</si>
  <si>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</si>
  <si>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</si>
  <si>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</si>
  <si>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</si>
  <si>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</si>
  <si>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</si>
  <si>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</si>
  <si>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</si>
  <si>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</si>
  <si>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</si>
  <si>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</si>
  <si>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</si>
  <si>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</si>
  <si>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</si>
  <si>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</si>
  <si>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</si>
  <si>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</si>
  <si>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</si>
  <si>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</si>
  <si>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</si>
  <si>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</si>
  <si>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</si>
  <si>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</si>
  <si>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</si>
  <si>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</si>
  <si>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</si>
  <si>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</si>
  <si>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</si>
  <si>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</si>
  <si>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</si>
  <si>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</si>
  <si>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</si>
  <si>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</si>
  <si>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</si>
  <si>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</si>
  <si>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</si>
  <si>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</si>
  <si>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</si>
  <si>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</si>
  <si>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</si>
  <si>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</si>
  <si>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</si>
  <si>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</si>
  <si>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</si>
  <si>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</si>
  <si>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</si>
  <si>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</si>
  <si>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</si>
  <si>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</si>
  <si>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</si>
  <si>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</si>
  <si>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</si>
  <si>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</si>
  <si>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</si>
  <si>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</si>
  <si>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</si>
  <si>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</si>
  <si>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</si>
  <si>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</si>
  <si>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VENTAS mes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</si>
  <si>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</si>
  <si>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</si>
  <si>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</si>
  <si>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</si>
  <si>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</si>
  <si>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</si>
  <si>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</si>
  <si>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</si>
  <si>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</si>
  <si>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</si>
  <si>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</si>
  <si>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</si>
  <si>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</si>
  <si>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</si>
  <si>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</si>
  <si>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</si>
  <si>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</si>
  <si>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</si>
  <si>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</si>
  <si>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</si>
  <si>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</si>
  <si>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</si>
  <si>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</si>
  <si>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Huelva</t>
  </si>
  <si>
    <t>Pontevedra</t>
  </si>
  <si>
    <t>Navia</t>
  </si>
  <si>
    <t>BHKP ($/t)</t>
  </si>
  <si>
    <t>1Q10</t>
  </si>
  <si>
    <t>2Q10</t>
  </si>
  <si>
    <t>3Q10</t>
  </si>
  <si>
    <t>4Q10</t>
  </si>
  <si>
    <t>Cash cost (€/t)</t>
  </si>
  <si>
    <t>EBITDA (adjusted)</t>
  </si>
  <si>
    <t>Financial expenses</t>
  </si>
  <si>
    <t>Pulp sales</t>
  </si>
  <si>
    <t>Electricity sales</t>
  </si>
  <si>
    <t>Provisions</t>
  </si>
  <si>
    <t>Total Net Turnover</t>
  </si>
  <si>
    <t>2Q11</t>
  </si>
  <si>
    <t>Subsidies transferred to P&amp;L</t>
  </si>
  <si>
    <t>Non-Current Assets Classified as kept for Sale</t>
  </si>
  <si>
    <t>Non-Current liabilities classified as kept for Sale</t>
  </si>
  <si>
    <t>Financial instruments for long-term hedging</t>
  </si>
  <si>
    <t>Industrial investment in pulp</t>
  </si>
  <si>
    <t>Industrial investment in biomass</t>
  </si>
  <si>
    <t>3Q11</t>
  </si>
  <si>
    <t>Non recourse debt</t>
  </si>
  <si>
    <t>FOREST</t>
  </si>
  <si>
    <t>Interests on non recourse debt</t>
  </si>
  <si>
    <t>Divestments</t>
  </si>
  <si>
    <t>Adjusted financial result</t>
  </si>
  <si>
    <t>Interests on factoring and confirming</t>
  </si>
  <si>
    <t>Capital increase</t>
  </si>
  <si>
    <t>Change in cash after capital increase</t>
  </si>
  <si>
    <t>Short-term debt</t>
  </si>
  <si>
    <t>Short-term financial investments</t>
  </si>
  <si>
    <t>Forestry sales and others</t>
  </si>
  <si>
    <t>(a) adjusted by unbalances</t>
  </si>
  <si>
    <t>4Q11</t>
  </si>
  <si>
    <t>Corporate tax payment</t>
  </si>
  <si>
    <t>1Q12</t>
  </si>
  <si>
    <t>Pulp sales (€M)</t>
  </si>
  <si>
    <t>figures in €M</t>
  </si>
  <si>
    <t>Electricity sales (€M)</t>
  </si>
  <si>
    <t>2Q12</t>
  </si>
  <si>
    <t>Supply to the industrial process (m3)</t>
  </si>
  <si>
    <t>Cost €/m3</t>
  </si>
  <si>
    <t>Electricity sales (MWh) (a)</t>
  </si>
  <si>
    <t>Deposit for fixed asset suppliers</t>
  </si>
  <si>
    <t>Capitalization of financial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</si>
</sst>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(* #,##0_);_(* \(#,##0\);_(* &quot;-&quot;??_);_(@_)"/>
    <numFmt numFmtId="166" formatCode="_-* #,##0.00\ [$€]_-;\-* #,##0.00\ [$€]_-;_-* &quot;-&quot;??\ [$€]_-;_-@_-"/>
    <numFmt numFmtId="167" formatCode="#,##0.0"/>
    <numFmt numFmtId="168" formatCode="0.0%"/>
    <numFmt numFmtId="169" formatCode="0.0000"/>
    <numFmt numFmtId="170" formatCode="0.0"/>
    <numFmt numFmtId="171" formatCode="#,##0.00_);\(#,##0.00\)"/>
    <numFmt numFmtId="172" formatCode="#,##0.000_ ;[Red]\-#,##0.000\ "/>
    <numFmt numFmtId="173" formatCode="#,##0.0000_);\(#,##0.0000\)"/>
    <numFmt numFmtId="174" formatCode="0_)"/>
    <numFmt numFmtId="175" formatCode="#,##0_ ;[Red]\-#,##0\ "/>
    <numFmt numFmtId="176" formatCode="_-* #,##0\ _-;* \(#,##0\)\ _-;_-* &quot;-&quot;\ _-;_-@_-"/>
    <numFmt numFmtId="177" formatCode="#,##0.0_);\(#,##0.0\);\-"/>
    <numFmt numFmtId="178" formatCode="#,##0_);\(#,##0\);\-"/>
    <numFmt numFmtId="179" formatCode="0.0%;\(0.0%\);\-"/>
    <numFmt numFmtId="180" formatCode="#,##0.0;\(#,##0.0\);\-"/>
    <numFmt numFmtId="181" formatCode="0.000000"/>
    <numFmt numFmtId="182" formatCode="_(* #,##0.0_);_(* \(#,##0.0\);_(* &quot;-&quot;??_);_(@_)"/>
    <numFmt numFmtId="183" formatCode="#,##0_)"/>
    <numFmt numFmtId="184" formatCode="###0.00_)"/>
    <numFmt numFmtId="185" formatCode="0.0_W"/>
    <numFmt numFmtId="186" formatCode="#,##0\ \ ;\(#,##0\)\ \ "/>
    <numFmt numFmtId="187" formatCode="#."/>
    <numFmt numFmtId="188" formatCode="_(* #,##0_);_(* \(#,##0\);_(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-* #,##0\ _p_t_a_-;\-* #,##0\ _p_t_a_-;_-* &quot;-&quot;\ _p_t_a_-;_-@_-"/>
    <numFmt numFmtId="192" formatCode="#,##0.0\ %;\(#,##0.0\ %\);\-\ \%"/>
  </numFmts>
  <fonts count="86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WISS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b/>
      <sz val="12"/>
      <color indexed="45"/>
      <name val="Verdana"/>
      <family val="2"/>
    </font>
    <font>
      <sz val="8"/>
      <color indexed="45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"/>
      <name val="Arial"/>
      <family val="2"/>
    </font>
    <font>
      <sz val="8"/>
      <name val="Helv"/>
      <family val="2"/>
    </font>
    <font>
      <b/>
      <sz val="14"/>
      <name val="Helv"/>
      <family val="2"/>
    </font>
    <font>
      <u val="single"/>
      <sz val="12"/>
      <color indexed="12"/>
      <name val="Arial"/>
      <family val="2"/>
    </font>
    <font>
      <b/>
      <sz val="10"/>
      <color rgb="FF5F5F5F"/>
      <name val="Verdana"/>
      <family val="2"/>
    </font>
    <font>
      <sz val="10"/>
      <color rgb="FF5F5F5F"/>
      <name val="Verdana"/>
      <family val="2"/>
    </font>
    <font>
      <sz val="10"/>
      <color theme="1" tint="0.34999001026153564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n">
        <color indexed="22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/>
      <right/>
      <top style="thin">
        <color indexed="58"/>
      </top>
      <bottom style="medium">
        <color indexed="5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tted">
        <color indexed="58"/>
      </left>
      <right/>
      <top/>
      <bottom/>
    </border>
    <border>
      <left/>
      <right style="dotted">
        <color indexed="58"/>
      </right>
      <top/>
      <bottom/>
    </border>
    <border>
      <left/>
      <right/>
      <top/>
      <bottom style="medium">
        <color indexed="45"/>
      </bottom>
    </border>
    <border>
      <left style="dotted">
        <color indexed="58"/>
      </left>
      <right/>
      <top/>
      <bottom style="medium">
        <color indexed="58"/>
      </bottom>
    </border>
    <border>
      <left/>
      <right/>
      <top/>
      <bottom style="medium">
        <color indexed="58"/>
      </bottom>
    </border>
    <border>
      <left/>
      <right style="dotted">
        <color indexed="58"/>
      </right>
      <top/>
      <bottom style="medium">
        <color indexed="58"/>
      </bottom>
    </border>
    <border>
      <left style="dotted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/>
      <right style="dotted">
        <color indexed="58"/>
      </right>
      <top style="medium">
        <color indexed="58"/>
      </top>
      <bottom/>
    </border>
    <border>
      <left style="dotted"/>
      <right/>
      <top/>
      <bottom/>
    </border>
    <border>
      <left/>
      <right style="dotted"/>
      <top/>
      <bottom/>
    </border>
    <border>
      <left style="dotted">
        <color indexed="45"/>
      </left>
      <right/>
      <top/>
      <bottom/>
    </border>
    <border>
      <left/>
      <right style="dotted">
        <color indexed="45"/>
      </right>
      <top/>
      <bottom/>
    </border>
    <border>
      <left style="dotted">
        <color indexed="45"/>
      </left>
      <right style="dotted">
        <color indexed="45"/>
      </right>
      <top/>
      <bottom/>
    </border>
    <border>
      <left style="dotted"/>
      <right/>
      <top/>
      <bottom style="medium">
        <color indexed="45"/>
      </bottom>
    </border>
    <border>
      <left/>
      <right style="dotted"/>
      <top/>
      <bottom style="medium">
        <color indexed="45"/>
      </bottom>
    </border>
    <border>
      <left style="dotted">
        <color indexed="45"/>
      </left>
      <right/>
      <top/>
      <bottom style="medium">
        <color indexed="45"/>
      </bottom>
    </border>
    <border>
      <left/>
      <right style="dotted">
        <color indexed="45"/>
      </right>
      <top/>
      <bottom style="medium">
        <color indexed="45"/>
      </bottom>
    </border>
    <border>
      <left style="dotted">
        <color indexed="45"/>
      </left>
      <right style="dotted">
        <color indexed="45"/>
      </right>
      <top/>
      <bottom style="medium">
        <color indexed="45"/>
      </bottom>
    </border>
    <border>
      <left/>
      <right/>
      <top style="medium">
        <color indexed="45"/>
      </top>
      <bottom/>
    </border>
    <border>
      <left style="dotted"/>
      <right/>
      <top style="medium">
        <color indexed="45"/>
      </top>
      <bottom/>
    </border>
    <border>
      <left/>
      <right style="dotted"/>
      <top style="medium">
        <color indexed="45"/>
      </top>
      <bottom/>
    </border>
    <border>
      <left style="dotted">
        <color indexed="45"/>
      </left>
      <right/>
      <top style="medium">
        <color indexed="45"/>
      </top>
      <bottom/>
    </border>
    <border>
      <left/>
      <right style="dotted">
        <color indexed="45"/>
      </right>
      <top style="medium">
        <color indexed="45"/>
      </top>
      <bottom/>
    </border>
    <border>
      <left style="dotted">
        <color indexed="45"/>
      </left>
      <right style="dotted">
        <color indexed="45"/>
      </right>
      <top style="medium">
        <color indexed="45"/>
      </top>
      <bottom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" fillId="21" borderId="2" applyNumberFormat="0" applyAlignment="0" applyProtection="0"/>
    <xf numFmtId="166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7" fontId="56" fillId="0" borderId="0" applyFont="0" applyFill="0" applyBorder="0">
      <alignment horizontal="right" vertical="center"/>
      <protection locked="0"/>
    </xf>
    <xf numFmtId="177" fontId="57" fillId="24" borderId="10" applyProtection="0">
      <alignment vertical="center"/>
    </xf>
    <xf numFmtId="177" fontId="64" fillId="25" borderId="10">
      <alignment horizontal="left" vertical="center" indent="1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 horizontal="center" vertical="center" wrapText="1"/>
      <protection/>
    </xf>
    <xf numFmtId="3" fontId="0" fillId="0" borderId="0" applyFont="0" applyFill="0" applyBorder="0" applyAlignment="0" applyProtection="0"/>
    <xf numFmtId="0" fontId="66" fillId="0" borderId="0">
      <alignment horizontal="left" vertical="center" wrapText="1"/>
      <protection/>
    </xf>
    <xf numFmtId="182" fontId="0" fillId="0" borderId="0" applyFont="0" applyFill="0" applyBorder="0" applyAlignment="0" applyProtection="0"/>
    <xf numFmtId="3" fontId="67" fillId="0" borderId="11">
      <alignment/>
      <protection/>
    </xf>
    <xf numFmtId="183" fontId="67" fillId="0" borderId="11">
      <alignment horizontal="right" vertical="center"/>
      <protection/>
    </xf>
    <xf numFmtId="49" fontId="68" fillId="0" borderId="11">
      <alignment horizontal="left" vertical="center"/>
      <protection/>
    </xf>
    <xf numFmtId="0" fontId="69" fillId="0" borderId="11" applyNumberFormat="0" applyFill="0">
      <alignment horizontal="right"/>
      <protection/>
    </xf>
    <xf numFmtId="185" fontId="69" fillId="0" borderId="11">
      <alignment horizontal="right"/>
      <protection/>
    </xf>
    <xf numFmtId="0" fontId="0" fillId="0" borderId="0" applyFont="0" applyFill="0" applyBorder="0" applyAlignment="0" applyProtection="0"/>
    <xf numFmtId="186" fontId="0" fillId="0" borderId="0">
      <alignment/>
      <protection/>
    </xf>
    <xf numFmtId="181" fontId="0" fillId="0" borderId="0">
      <alignment horizontal="left" wrapText="1"/>
      <protection/>
    </xf>
    <xf numFmtId="44" fontId="0" fillId="0" borderId="0" applyFont="0" applyFill="0" applyBorder="0" applyAlignment="0" applyProtection="0"/>
    <xf numFmtId="187" fontId="70" fillId="0" borderId="0">
      <alignment/>
      <protection locked="0"/>
    </xf>
    <xf numFmtId="187" fontId="70" fillId="0" borderId="0">
      <alignment/>
      <protection locked="0"/>
    </xf>
    <xf numFmtId="187" fontId="70" fillId="0" borderId="0">
      <alignment/>
      <protection locked="0"/>
    </xf>
    <xf numFmtId="187" fontId="70" fillId="0" borderId="0">
      <alignment/>
      <protection locked="0"/>
    </xf>
    <xf numFmtId="187" fontId="70" fillId="0" borderId="0">
      <alignment/>
      <protection locked="0"/>
    </xf>
    <xf numFmtId="187" fontId="70" fillId="0" borderId="0">
      <alignment/>
      <protection locked="0"/>
    </xf>
    <xf numFmtId="187" fontId="70" fillId="0" borderId="0">
      <alignment/>
      <protection locked="0"/>
    </xf>
    <xf numFmtId="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>
      <alignment horizontal="left"/>
      <protection/>
    </xf>
    <xf numFmtId="0" fontId="73" fillId="0" borderId="12">
      <alignment horizontal="right" vertical="center"/>
      <protection/>
    </xf>
    <xf numFmtId="0" fontId="74" fillId="0" borderId="11">
      <alignment horizontal="left" vertical="center"/>
      <protection/>
    </xf>
    <xf numFmtId="0" fontId="69" fillId="0" borderId="11">
      <alignment horizontal="left" vertical="center"/>
      <protection/>
    </xf>
    <xf numFmtId="0" fontId="75" fillId="0" borderId="11">
      <alignment horizontal="left"/>
      <protection/>
    </xf>
    <xf numFmtId="0" fontId="75" fillId="26" borderId="0">
      <alignment horizontal="centerContinuous" wrapText="1"/>
      <protection/>
    </xf>
    <xf numFmtId="49" fontId="75" fillId="26" borderId="13">
      <alignment horizontal="left" vertical="center"/>
      <protection/>
    </xf>
    <xf numFmtId="0" fontId="75" fillId="26" borderId="0">
      <alignment horizontal="centerContinuous" vertical="center" wrapText="1"/>
      <protection/>
    </xf>
    <xf numFmtId="0" fontId="79" fillId="0" borderId="0" applyNumberFormat="0" applyFill="0" applyBorder="0">
      <alignment/>
      <protection locked="0"/>
    </xf>
    <xf numFmtId="41" fontId="1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63" fillId="0" borderId="0" applyFont="0" applyFill="0" applyBorder="0" applyProtection="0">
      <alignment vertical="center"/>
    </xf>
    <xf numFmtId="3" fontId="67" fillId="0" borderId="0">
      <alignment horizontal="left" vertical="center"/>
      <protection/>
    </xf>
    <xf numFmtId="0" fontId="65" fillId="0" borderId="0">
      <alignment horizontal="left" vertical="center"/>
      <protection/>
    </xf>
    <xf numFmtId="191" fontId="0" fillId="0" borderId="0" applyFont="0" applyFill="0" applyBorder="0" applyAlignment="0" applyProtection="0"/>
    <xf numFmtId="0" fontId="77" fillId="0" borderId="0">
      <alignment horizontal="right"/>
      <protection/>
    </xf>
    <xf numFmtId="49" fontId="77" fillId="0" borderId="0">
      <alignment horizontal="center"/>
      <protection/>
    </xf>
    <xf numFmtId="0" fontId="68" fillId="0" borderId="0">
      <alignment horizontal="right"/>
      <protection/>
    </xf>
    <xf numFmtId="0" fontId="77" fillId="0" borderId="0">
      <alignment horizontal="left"/>
      <protection/>
    </xf>
    <xf numFmtId="49" fontId="67" fillId="0" borderId="0">
      <alignment horizontal="left" vertical="center"/>
      <protection/>
    </xf>
    <xf numFmtId="49" fontId="68" fillId="0" borderId="11">
      <alignment horizontal="left" vertical="center"/>
      <protection/>
    </xf>
    <xf numFmtId="49" fontId="65" fillId="0" borderId="11" applyFill="0">
      <alignment horizontal="left" vertical="center"/>
      <protection/>
    </xf>
    <xf numFmtId="49" fontId="68" fillId="0" borderId="11">
      <alignment horizontal="left"/>
      <protection/>
    </xf>
    <xf numFmtId="0" fontId="67" fillId="0" borderId="0" applyNumberFormat="0">
      <alignment horizontal="right"/>
      <protection/>
    </xf>
    <xf numFmtId="0" fontId="73" fillId="27" borderId="0">
      <alignment horizontal="centerContinuous" vertical="center" wrapText="1"/>
      <protection/>
    </xf>
    <xf numFmtId="0" fontId="73" fillId="0" borderId="14">
      <alignment horizontal="left" vertical="center"/>
      <protection/>
    </xf>
    <xf numFmtId="0" fontId="78" fillId="0" borderId="0">
      <alignment horizontal="left" vertical="top"/>
      <protection/>
    </xf>
    <xf numFmtId="0" fontId="75" fillId="0" borderId="0">
      <alignment horizontal="left"/>
      <protection/>
    </xf>
    <xf numFmtId="0" fontId="66" fillId="0" borderId="0">
      <alignment horizontal="left"/>
      <protection/>
    </xf>
    <xf numFmtId="0" fontId="69" fillId="0" borderId="0">
      <alignment horizontal="left"/>
      <protection/>
    </xf>
    <xf numFmtId="0" fontId="78" fillId="0" borderId="0">
      <alignment horizontal="left" vertical="top"/>
      <protection/>
    </xf>
    <xf numFmtId="0" fontId="66" fillId="0" borderId="0">
      <alignment horizontal="left"/>
      <protection/>
    </xf>
    <xf numFmtId="0" fontId="69" fillId="0" borderId="0">
      <alignment horizontal="left"/>
      <protection/>
    </xf>
    <xf numFmtId="49" fontId="67" fillId="0" borderId="11">
      <alignment horizontal="left"/>
      <protection/>
    </xf>
    <xf numFmtId="0" fontId="73" fillId="0" borderId="12">
      <alignment horizontal="left"/>
      <protection/>
    </xf>
    <xf numFmtId="0" fontId="75" fillId="0" borderId="0">
      <alignment horizontal="left" vertical="center"/>
      <protection/>
    </xf>
    <xf numFmtId="49" fontId="77" fillId="0" borderId="11">
      <alignment horizontal="left"/>
      <protection/>
    </xf>
    <xf numFmtId="0" fontId="1" fillId="0" borderId="0">
      <alignment/>
      <protection/>
    </xf>
    <xf numFmtId="166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192" fontId="63" fillId="0" borderId="0" applyFont="0" applyFill="0" applyBorder="0" applyProtection="0">
      <alignment vertical="center"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0" borderId="1" applyNumberFormat="0" applyAlignment="0" applyProtection="0"/>
    <xf numFmtId="0" fontId="47" fillId="7" borderId="1" applyNumberFormat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0" fontId="5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20" applyFont="1" applyFill="1" applyBorder="1">
      <alignment/>
      <protection/>
    </xf>
    <xf numFmtId="0" fontId="6" fillId="0" borderId="0" xfId="20" applyFont="1" applyBorder="1" applyAlignment="1">
      <alignment wrapText="1"/>
      <protection/>
    </xf>
    <xf numFmtId="0" fontId="7" fillId="0" borderId="15" xfId="20" applyFont="1" applyBorder="1">
      <alignment/>
      <protection/>
    </xf>
    <xf numFmtId="165" fontId="7" fillId="0" borderId="15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Alignment="1">
      <alignment horizontal="left" indent="1"/>
      <protection/>
    </xf>
    <xf numFmtId="0" fontId="9" fillId="0" borderId="0" xfId="20" applyFont="1">
      <alignment/>
      <protection/>
    </xf>
    <xf numFmtId="165" fontId="9" fillId="0" borderId="0" xfId="20" applyNumberFormat="1" applyFont="1">
      <alignment/>
      <protection/>
    </xf>
    <xf numFmtId="165" fontId="10" fillId="0" borderId="0" xfId="20" applyNumberFormat="1" applyFont="1">
      <alignment/>
      <protection/>
    </xf>
    <xf numFmtId="165" fontId="9" fillId="0" borderId="0" xfId="63" applyNumberFormat="1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Alignment="1">
      <alignment horizontal="left" indent="1"/>
      <protection/>
    </xf>
    <xf numFmtId="165" fontId="13" fillId="0" borderId="0" xfId="20" applyNumberFormat="1" applyFont="1">
      <alignment/>
      <protection/>
    </xf>
    <xf numFmtId="165" fontId="14" fillId="0" borderId="0" xfId="20" applyNumberFormat="1" applyFont="1">
      <alignment/>
      <protection/>
    </xf>
    <xf numFmtId="3" fontId="15" fillId="0" borderId="0" xfId="20" applyNumberFormat="1" applyFont="1" applyBorder="1">
      <alignment/>
      <protection/>
    </xf>
    <xf numFmtId="0" fontId="16" fillId="0" borderId="0" xfId="20" applyFont="1" applyBorder="1">
      <alignment/>
      <protection/>
    </xf>
    <xf numFmtId="10" fontId="15" fillId="0" borderId="0" xfId="69" applyNumberFormat="1" applyFont="1" applyBorder="1"/>
    <xf numFmtId="165" fontId="12" fillId="0" borderId="0" xfId="20" applyNumberFormat="1" applyFont="1" applyBorder="1">
      <alignment/>
      <protection/>
    </xf>
    <xf numFmtId="165" fontId="1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165" fontId="7" fillId="0" borderId="0" xfId="20" applyNumberFormat="1" applyFont="1" applyBorder="1">
      <alignment/>
      <protection/>
    </xf>
    <xf numFmtId="0" fontId="11" fillId="0" borderId="0" xfId="20" applyFont="1" applyBorder="1">
      <alignment/>
      <protection/>
    </xf>
    <xf numFmtId="0" fontId="10" fillId="0" borderId="0" xfId="20" applyFont="1">
      <alignment/>
      <protection/>
    </xf>
    <xf numFmtId="0" fontId="17" fillId="0" borderId="0" xfId="20" applyFont="1">
      <alignment/>
      <protection/>
    </xf>
    <xf numFmtId="165" fontId="17" fillId="0" borderId="0" xfId="63" applyNumberFormat="1" applyFont="1" applyBorder="1">
      <alignment/>
      <protection/>
    </xf>
    <xf numFmtId="165" fontId="17" fillId="0" borderId="0" xfId="20" applyNumberFormat="1" applyFont="1">
      <alignment/>
      <protection/>
    </xf>
    <xf numFmtId="3" fontId="18" fillId="0" borderId="0" xfId="20" applyNumberFormat="1" applyFont="1" applyBorder="1">
      <alignment/>
      <protection/>
    </xf>
    <xf numFmtId="0" fontId="18" fillId="0" borderId="0" xfId="20" applyFont="1" applyBorder="1">
      <alignment/>
      <protection/>
    </xf>
    <xf numFmtId="0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3" fontId="3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6" xfId="20" applyFont="1" applyBorder="1">
      <alignment/>
      <protection/>
    </xf>
    <xf numFmtId="165" fontId="9" fillId="0" borderId="17" xfId="63" applyNumberFormat="1" applyFont="1" applyBorder="1">
      <alignment/>
      <protection/>
    </xf>
    <xf numFmtId="0" fontId="3" fillId="0" borderId="17" xfId="20" applyFont="1" applyBorder="1">
      <alignment/>
      <protection/>
    </xf>
    <xf numFmtId="165" fontId="9" fillId="0" borderId="18" xfId="63" applyNumberFormat="1" applyFont="1" applyBorder="1">
      <alignment/>
      <protection/>
    </xf>
    <xf numFmtId="4" fontId="3" fillId="0" borderId="0" xfId="20" applyNumberFormat="1" applyFont="1">
      <alignment/>
      <protection/>
    </xf>
    <xf numFmtId="164" fontId="0" fillId="0" borderId="0" xfId="20" applyNumberFormat="1" applyFont="1">
      <alignment/>
      <protection/>
    </xf>
    <xf numFmtId="0" fontId="8" fillId="0" borderId="19" xfId="20" applyFont="1" applyBorder="1">
      <alignment/>
      <protection/>
    </xf>
    <xf numFmtId="0" fontId="8" fillId="0" borderId="20" xfId="20" applyFont="1" applyBorder="1" applyAlignment="1">
      <alignment horizontal="center"/>
      <protection/>
    </xf>
    <xf numFmtId="0" fontId="8" fillId="0" borderId="21" xfId="20" applyFont="1" applyBorder="1">
      <alignment/>
      <protection/>
    </xf>
    <xf numFmtId="0" fontId="12" fillId="0" borderId="22" xfId="20" applyFont="1" applyBorder="1">
      <alignment/>
      <protection/>
    </xf>
    <xf numFmtId="165" fontId="12" fillId="0" borderId="23" xfId="20" applyNumberFormat="1" applyFont="1" applyBorder="1">
      <alignment/>
      <protection/>
    </xf>
    <xf numFmtId="10" fontId="11" fillId="0" borderId="24" xfId="69" applyNumberFormat="1" applyFont="1" applyBorder="1"/>
    <xf numFmtId="0" fontId="12" fillId="0" borderId="25" xfId="20" applyFont="1" applyBorder="1">
      <alignment/>
      <protection/>
    </xf>
    <xf numFmtId="165" fontId="12" fillId="0" borderId="26" xfId="20" applyNumberFormat="1" applyFont="1" applyBorder="1">
      <alignment/>
      <protection/>
    </xf>
    <xf numFmtId="0" fontId="12" fillId="0" borderId="27" xfId="20" applyFont="1" applyBorder="1">
      <alignment/>
      <protection/>
    </xf>
    <xf numFmtId="165" fontId="12" fillId="0" borderId="28" xfId="20" applyNumberFormat="1" applyFont="1" applyBorder="1">
      <alignment/>
      <protection/>
    </xf>
    <xf numFmtId="0" fontId="12" fillId="0" borderId="29" xfId="20" applyFont="1" applyBorder="1">
      <alignment/>
      <protection/>
    </xf>
    <xf numFmtId="0" fontId="0" fillId="0" borderId="0" xfId="20" applyFont="1" applyFill="1">
      <alignment/>
      <protection/>
    </xf>
    <xf numFmtId="172" fontId="21" fillId="0" borderId="0" xfId="20" applyNumberFormat="1" applyFont="1" applyAlignment="1" applyProtection="1">
      <alignment horizontal="right"/>
      <protection/>
    </xf>
    <xf numFmtId="169" fontId="0" fillId="0" borderId="0" xfId="20" applyNumberFormat="1" applyFont="1" applyFill="1" applyBorder="1" applyProtection="1">
      <alignment/>
      <protection/>
    </xf>
    <xf numFmtId="164" fontId="22" fillId="0" borderId="0" xfId="20" applyNumberFormat="1" applyFont="1" applyFill="1" applyBorder="1" applyProtection="1">
      <alignment/>
      <protection/>
    </xf>
    <xf numFmtId="164" fontId="22" fillId="28" borderId="0" xfId="20" applyNumberFormat="1" applyFont="1" applyFill="1" applyBorder="1" applyProtection="1">
      <alignment/>
      <protection/>
    </xf>
    <xf numFmtId="173" fontId="6" fillId="28" borderId="0" xfId="20" applyNumberFormat="1" applyFont="1" applyFill="1" applyBorder="1">
      <alignment/>
      <protection/>
    </xf>
    <xf numFmtId="9" fontId="6" fillId="0" borderId="0" xfId="69" applyFont="1" applyProtection="1">
      <protection/>
    </xf>
    <xf numFmtId="173" fontId="6" fillId="0" borderId="30" xfId="20" applyNumberFormat="1" applyFont="1" applyBorder="1">
      <alignment/>
      <protection/>
    </xf>
    <xf numFmtId="173" fontId="6" fillId="0" borderId="0" xfId="20" applyNumberFormat="1" applyFont="1" applyBorder="1">
      <alignment/>
      <protection/>
    </xf>
    <xf numFmtId="172" fontId="21" fillId="0" borderId="0" xfId="20" applyNumberFormat="1" applyFont="1" applyFill="1" applyBorder="1" applyProtection="1">
      <alignment/>
      <protection/>
    </xf>
    <xf numFmtId="172" fontId="21" fillId="28" borderId="0" xfId="20" applyNumberFormat="1" applyFont="1" applyFill="1" applyBorder="1" applyProtection="1">
      <alignment/>
      <protection/>
    </xf>
    <xf numFmtId="172" fontId="21" fillId="28" borderId="0" xfId="20" applyNumberFormat="1" applyFont="1" applyFill="1" applyProtection="1">
      <alignment/>
      <protection/>
    </xf>
    <xf numFmtId="172" fontId="21" fillId="0" borderId="0" xfId="69" applyNumberFormat="1" applyFont="1" applyFill="1" applyAlignment="1" applyProtection="1">
      <alignment horizontal="center"/>
      <protection/>
    </xf>
    <xf numFmtId="172" fontId="21" fillId="0" borderId="0" xfId="20" applyNumberFormat="1" applyFont="1" applyProtection="1">
      <alignment/>
      <protection/>
    </xf>
    <xf numFmtId="164" fontId="23" fillId="16" borderId="0" xfId="20" applyNumberFormat="1" applyFont="1" applyFill="1" applyBorder="1" applyProtection="1">
      <alignment/>
      <protection/>
    </xf>
    <xf numFmtId="164" fontId="22" fillId="16" borderId="0" xfId="20" applyNumberFormat="1" applyFont="1" applyFill="1" applyBorder="1" applyProtection="1">
      <alignment/>
      <protection/>
    </xf>
    <xf numFmtId="164" fontId="22" fillId="16" borderId="0" xfId="20" applyNumberFormat="1" applyFont="1" applyFill="1" applyProtection="1">
      <alignment/>
      <protection/>
    </xf>
    <xf numFmtId="9" fontId="6" fillId="16" borderId="0" xfId="69" applyFont="1" applyFill="1" applyProtection="1">
      <protection/>
    </xf>
    <xf numFmtId="164" fontId="0" fillId="28" borderId="0" xfId="20" applyNumberFormat="1" applyFont="1" applyFill="1">
      <alignment/>
      <protection/>
    </xf>
    <xf numFmtId="164" fontId="22" fillId="28" borderId="0" xfId="20" applyNumberFormat="1" applyFont="1" applyFill="1" applyProtection="1">
      <alignment/>
      <protection/>
    </xf>
    <xf numFmtId="9" fontId="6" fillId="28" borderId="0" xfId="69" applyFont="1" applyFill="1" applyProtection="1">
      <protection/>
    </xf>
    <xf numFmtId="164" fontId="24" fillId="28" borderId="0" xfId="20" applyNumberFormat="1" applyFont="1" applyFill="1" applyProtection="1">
      <alignment/>
      <protection/>
    </xf>
    <xf numFmtId="174" fontId="25" fillId="28" borderId="0" xfId="20" applyNumberFormat="1" applyFont="1" applyFill="1" applyBorder="1" applyAlignment="1" applyProtection="1">
      <alignment horizontal="center"/>
      <protection/>
    </xf>
    <xf numFmtId="164" fontId="26" fillId="28" borderId="0" xfId="20" applyNumberFormat="1" applyFont="1" applyFill="1" applyBorder="1" applyProtection="1">
      <alignment/>
      <protection/>
    </xf>
    <xf numFmtId="0" fontId="25" fillId="16" borderId="31" xfId="20" applyFont="1" applyFill="1" applyBorder="1" applyAlignment="1" applyProtection="1">
      <alignment horizontal="center"/>
      <protection/>
    </xf>
    <xf numFmtId="168" fontId="5" fillId="16" borderId="31" xfId="69" applyNumberFormat="1" applyFont="1" applyFill="1" applyBorder="1" applyAlignment="1" applyProtection="1">
      <alignment horizontal="center"/>
      <protection/>
    </xf>
    <xf numFmtId="164" fontId="25" fillId="28" borderId="0" xfId="20" applyNumberFormat="1" applyFont="1" applyFill="1" applyBorder="1" applyAlignment="1" applyProtection="1">
      <alignment horizontal="center"/>
      <protection/>
    </xf>
    <xf numFmtId="0" fontId="25" fillId="16" borderId="32" xfId="20" applyFont="1" applyFill="1" applyBorder="1" applyAlignment="1" applyProtection="1">
      <alignment horizontal="center"/>
      <protection/>
    </xf>
    <xf numFmtId="168" fontId="5" fillId="16" borderId="32" xfId="69" applyNumberFormat="1" applyFont="1" applyFill="1" applyBorder="1" applyAlignment="1" applyProtection="1" quotePrefix="1">
      <alignment horizontal="center"/>
      <protection/>
    </xf>
    <xf numFmtId="164" fontId="25" fillId="16" borderId="33" xfId="20" applyNumberFormat="1" applyFont="1" applyFill="1" applyBorder="1" applyProtection="1">
      <alignment/>
      <protection/>
    </xf>
    <xf numFmtId="164" fontId="27" fillId="28" borderId="0" xfId="20" applyNumberFormat="1" applyFont="1" applyFill="1" applyBorder="1" applyProtection="1">
      <alignment/>
      <protection/>
    </xf>
    <xf numFmtId="164" fontId="27" fillId="4" borderId="33" xfId="20" applyNumberFormat="1" applyFont="1" applyFill="1" applyBorder="1" applyProtection="1">
      <alignment/>
      <protection/>
    </xf>
    <xf numFmtId="168" fontId="28" fillId="4" borderId="33" xfId="69" applyNumberFormat="1" applyFont="1" applyFill="1" applyBorder="1" applyProtection="1">
      <protection/>
    </xf>
    <xf numFmtId="164" fontId="25" fillId="16" borderId="34" xfId="20" applyNumberFormat="1" applyFont="1" applyFill="1" applyBorder="1" applyProtection="1">
      <alignment/>
      <protection/>
    </xf>
    <xf numFmtId="175" fontId="27" fillId="4" borderId="34" xfId="20" applyNumberFormat="1" applyFont="1" applyFill="1" applyBorder="1" applyProtection="1">
      <alignment/>
      <protection/>
    </xf>
    <xf numFmtId="164" fontId="27" fillId="4" borderId="34" xfId="20" applyNumberFormat="1" applyFont="1" applyFill="1" applyBorder="1" applyProtection="1">
      <alignment/>
      <protection/>
    </xf>
    <xf numFmtId="168" fontId="29" fillId="4" borderId="34" xfId="69" applyNumberFormat="1" applyFont="1" applyFill="1" applyBorder="1" applyProtection="1">
      <protection/>
    </xf>
    <xf numFmtId="164" fontId="30" fillId="28" borderId="0" xfId="20" applyNumberFormat="1" applyFont="1" applyFill="1" applyBorder="1" applyProtection="1">
      <alignment/>
      <protection/>
    </xf>
    <xf numFmtId="164" fontId="30" fillId="4" borderId="34" xfId="20" applyNumberFormat="1" applyFont="1" applyFill="1" applyBorder="1" applyProtection="1">
      <alignment/>
      <protection/>
    </xf>
    <xf numFmtId="168" fontId="26" fillId="16" borderId="34" xfId="69" applyNumberFormat="1" applyFont="1" applyFill="1" applyBorder="1" applyProtection="1">
      <protection/>
    </xf>
    <xf numFmtId="168" fontId="30" fillId="28" borderId="0" xfId="69" applyNumberFormat="1" applyFont="1" applyFill="1" applyBorder="1" applyProtection="1">
      <protection/>
    </xf>
    <xf numFmtId="168" fontId="30" fillId="4" borderId="34" xfId="69" applyNumberFormat="1" applyFont="1" applyFill="1" applyBorder="1" applyProtection="1">
      <protection/>
    </xf>
    <xf numFmtId="168" fontId="28" fillId="4" borderId="34" xfId="69" applyNumberFormat="1" applyFont="1" applyFill="1" applyBorder="1" applyProtection="1">
      <protection/>
    </xf>
    <xf numFmtId="164" fontId="25" fillId="16" borderId="34" xfId="20" applyNumberFormat="1" applyFont="1" applyFill="1" applyBorder="1" applyAlignment="1" applyProtection="1">
      <alignment wrapText="1"/>
      <protection/>
    </xf>
    <xf numFmtId="164" fontId="30" fillId="28" borderId="35" xfId="20" applyNumberFormat="1" applyFont="1" applyFill="1" applyBorder="1" applyProtection="1">
      <alignment/>
      <protection/>
    </xf>
    <xf numFmtId="168" fontId="25" fillId="16" borderId="34" xfId="69" applyNumberFormat="1" applyFont="1" applyFill="1" applyBorder="1" applyProtection="1">
      <protection/>
    </xf>
    <xf numFmtId="168" fontId="22" fillId="4" borderId="34" xfId="69" applyNumberFormat="1" applyFont="1" applyFill="1" applyBorder="1" applyProtection="1">
      <protection/>
    </xf>
    <xf numFmtId="171" fontId="25" fillId="16" borderId="34" xfId="20" applyNumberFormat="1" applyFont="1" applyFill="1" applyBorder="1" applyProtection="1">
      <alignment/>
      <protection/>
    </xf>
    <xf numFmtId="171" fontId="30" fillId="28" borderId="0" xfId="20" applyNumberFormat="1" applyFont="1" applyFill="1" applyBorder="1" applyProtection="1">
      <alignment/>
      <protection/>
    </xf>
    <xf numFmtId="171" fontId="30" fillId="4" borderId="34" xfId="20" applyNumberFormat="1" applyFont="1" applyFill="1" applyBorder="1" applyProtection="1">
      <alignment/>
      <protection/>
    </xf>
    <xf numFmtId="171" fontId="31" fillId="28" borderId="0" xfId="20" applyNumberFormat="1" applyFont="1" applyFill="1" applyBorder="1" applyProtection="1">
      <alignment/>
      <protection/>
    </xf>
    <xf numFmtId="171" fontId="31" fillId="0" borderId="32" xfId="20" applyNumberFormat="1" applyFont="1" applyFill="1" applyBorder="1" applyProtection="1">
      <alignment/>
      <protection/>
    </xf>
    <xf numFmtId="168" fontId="32" fillId="0" borderId="36" xfId="69" applyNumberFormat="1" applyFont="1" applyFill="1" applyBorder="1" applyProtection="1">
      <protection/>
    </xf>
    <xf numFmtId="171" fontId="31" fillId="28" borderId="37" xfId="20" applyNumberFormat="1" applyFont="1" applyFill="1" applyBorder="1" applyProtection="1">
      <alignment/>
      <protection/>
    </xf>
    <xf numFmtId="168" fontId="32" fillId="28" borderId="13" xfId="69" applyNumberFormat="1" applyFont="1" applyFill="1" applyBorder="1" applyProtection="1">
      <protection/>
    </xf>
    <xf numFmtId="0" fontId="0" fillId="28" borderId="0" xfId="20" applyFont="1" applyFill="1" applyBorder="1">
      <alignment/>
      <protection/>
    </xf>
    <xf numFmtId="164" fontId="25" fillId="16" borderId="30" xfId="20" applyNumberFormat="1" applyFont="1" applyFill="1" applyBorder="1" applyProtection="1">
      <alignment/>
      <protection/>
    </xf>
    <xf numFmtId="164" fontId="30" fillId="4" borderId="30" xfId="20" applyNumberFormat="1" applyFont="1" applyFill="1" applyBorder="1" applyProtection="1">
      <alignment/>
      <protection/>
    </xf>
    <xf numFmtId="164" fontId="33" fillId="0" borderId="0" xfId="20" applyNumberFormat="1" applyFont="1" applyProtection="1">
      <alignment/>
      <protection/>
    </xf>
    <xf numFmtId="164" fontId="30" fillId="0" borderId="0" xfId="20" applyNumberFormat="1" applyFont="1" applyBorder="1" applyProtection="1">
      <alignment/>
      <protection/>
    </xf>
    <xf numFmtId="9" fontId="34" fillId="0" borderId="0" xfId="69" applyFont="1" applyFill="1" applyBorder="1" applyAlignment="1" applyProtection="1" quotePrefix="1">
      <alignment horizontal="center"/>
      <protection/>
    </xf>
    <xf numFmtId="164" fontId="33" fillId="28" borderId="0" xfId="20" applyNumberFormat="1" applyFont="1" applyFill="1" applyProtection="1">
      <alignment/>
      <protection/>
    </xf>
    <xf numFmtId="9" fontId="34" fillId="28" borderId="0" xfId="69" applyFont="1" applyFill="1" applyBorder="1" applyAlignment="1" applyProtection="1" quotePrefix="1">
      <alignment horizontal="center"/>
      <protection/>
    </xf>
    <xf numFmtId="164" fontId="22" fillId="4" borderId="33" xfId="20" applyNumberFormat="1" applyFont="1" applyFill="1" applyBorder="1" applyProtection="1">
      <alignment/>
      <protection/>
    </xf>
    <xf numFmtId="164" fontId="30" fillId="4" borderId="33" xfId="20" applyNumberFormat="1" applyFont="1" applyFill="1" applyBorder="1" applyProtection="1">
      <alignment/>
      <protection/>
    </xf>
    <xf numFmtId="164" fontId="22" fillId="4" borderId="34" xfId="20" applyNumberFormat="1" applyFont="1" applyFill="1" applyBorder="1" applyProtection="1">
      <alignment/>
      <protection/>
    </xf>
    <xf numFmtId="164" fontId="25" fillId="16" borderId="34" xfId="20" applyNumberFormat="1" applyFont="1" applyFill="1" applyBorder="1" applyAlignment="1" applyProtection="1">
      <alignment horizontal="center"/>
      <protection/>
    </xf>
    <xf numFmtId="168" fontId="31" fillId="28" borderId="0" xfId="69" applyNumberFormat="1" applyFont="1" applyFill="1" applyBorder="1" applyProtection="1">
      <protection/>
    </xf>
    <xf numFmtId="168" fontId="31" fillId="4" borderId="34" xfId="69" applyNumberFormat="1" applyFont="1" applyFill="1" applyBorder="1" applyProtection="1">
      <protection/>
    </xf>
    <xf numFmtId="168" fontId="32" fillId="4" borderId="34" xfId="69" applyNumberFormat="1" applyFont="1" applyFill="1" applyBorder="1" applyProtection="1">
      <protection/>
    </xf>
    <xf numFmtId="168" fontId="25" fillId="16" borderId="36" xfId="69" applyNumberFormat="1" applyFont="1" applyFill="1" applyBorder="1" applyProtection="1">
      <protection/>
    </xf>
    <xf numFmtId="168" fontId="30" fillId="4" borderId="36" xfId="69" applyNumberFormat="1" applyFont="1" applyFill="1" applyBorder="1" applyProtection="1">
      <protection/>
    </xf>
    <xf numFmtId="168" fontId="29" fillId="4" borderId="36" xfId="69" applyNumberFormat="1" applyFont="1" applyFill="1" applyBorder="1" applyProtection="1">
      <protection/>
    </xf>
    <xf numFmtId="168" fontId="25" fillId="0" borderId="0" xfId="69" applyNumberFormat="1" applyFont="1" applyFill="1" applyBorder="1" applyProtection="1">
      <protection/>
    </xf>
    <xf numFmtId="168" fontId="30" fillId="0" borderId="0" xfId="69" applyNumberFormat="1" applyFont="1" applyFill="1" applyBorder="1" applyProtection="1">
      <protection/>
    </xf>
    <xf numFmtId="168" fontId="29" fillId="0" borderId="0" xfId="69" applyNumberFormat="1" applyFont="1" applyFill="1" applyBorder="1" applyProtection="1">
      <protection/>
    </xf>
    <xf numFmtId="164" fontId="26" fillId="0" borderId="34" xfId="20" applyNumberFormat="1" applyFont="1" applyFill="1" applyBorder="1" applyProtection="1">
      <alignment/>
      <protection/>
    </xf>
    <xf numFmtId="164" fontId="30" fillId="0" borderId="0" xfId="20" applyNumberFormat="1" applyFont="1" applyFill="1" applyBorder="1" applyProtection="1">
      <alignment/>
      <protection/>
    </xf>
    <xf numFmtId="164" fontId="30" fillId="0" borderId="34" xfId="20" applyNumberFormat="1" applyFont="1" applyFill="1" applyBorder="1" applyProtection="1">
      <alignment/>
      <protection/>
    </xf>
    <xf numFmtId="168" fontId="29" fillId="0" borderId="34" xfId="69" applyNumberFormat="1" applyFont="1" applyFill="1" applyBorder="1" applyProtection="1">
      <protection/>
    </xf>
    <xf numFmtId="164" fontId="22" fillId="0" borderId="34" xfId="20" applyNumberFormat="1" applyFont="1" applyFill="1" applyBorder="1" applyProtection="1">
      <alignment/>
      <protection/>
    </xf>
    <xf numFmtId="164" fontId="26" fillId="0" borderId="36" xfId="20" applyNumberFormat="1" applyFont="1" applyFill="1" applyBorder="1" applyProtection="1">
      <alignment/>
      <protection/>
    </xf>
    <xf numFmtId="164" fontId="30" fillId="0" borderId="36" xfId="20" applyNumberFormat="1" applyFont="1" applyFill="1" applyBorder="1" applyProtection="1">
      <alignment/>
      <protection/>
    </xf>
    <xf numFmtId="168" fontId="29" fillId="0" borderId="36" xfId="69" applyNumberFormat="1" applyFont="1" applyFill="1" applyBorder="1" applyProtection="1">
      <protection/>
    </xf>
    <xf numFmtId="164" fontId="0" fillId="0" borderId="0" xfId="20" applyNumberFormat="1" applyFont="1" applyFill="1" applyProtection="1">
      <alignment/>
      <protection/>
    </xf>
    <xf numFmtId="164" fontId="22" fillId="0" borderId="0" xfId="20" applyNumberFormat="1" applyFont="1" applyFill="1" applyProtection="1">
      <alignment/>
      <protection/>
    </xf>
    <xf numFmtId="9" fontId="6" fillId="0" borderId="0" xfId="69" applyFont="1" applyFill="1" applyProtection="1">
      <protection/>
    </xf>
    <xf numFmtId="0" fontId="0" fillId="28" borderId="0" xfId="20" applyFont="1" applyFill="1">
      <alignment/>
      <protection/>
    </xf>
    <xf numFmtId="168" fontId="29" fillId="4" borderId="30" xfId="69" applyNumberFormat="1" applyFont="1" applyFill="1" applyBorder="1" applyProtection="1">
      <protection/>
    </xf>
    <xf numFmtId="168" fontId="29" fillId="4" borderId="33" xfId="69" applyNumberFormat="1" applyFont="1" applyFill="1" applyBorder="1" applyProtection="1">
      <protection/>
    </xf>
    <xf numFmtId="0" fontId="20" fillId="0" borderId="0" xfId="20" applyFont="1" applyBorder="1">
      <alignment/>
      <protection/>
    </xf>
    <xf numFmtId="0" fontId="20" fillId="28" borderId="0" xfId="20" applyFont="1" applyFill="1" applyBorder="1">
      <alignment/>
      <protection/>
    </xf>
    <xf numFmtId="164" fontId="36" fillId="0" borderId="0" xfId="20" applyNumberFormat="1" applyFont="1" applyFill="1" applyBorder="1" applyProtection="1">
      <alignment/>
      <protection/>
    </xf>
    <xf numFmtId="0" fontId="0" fillId="0" borderId="0" xfId="20" applyFont="1" quotePrefix="1">
      <alignment/>
      <protection/>
    </xf>
    <xf numFmtId="0" fontId="20" fillId="0" borderId="0" xfId="20" applyFont="1" applyFill="1" applyBorder="1" quotePrefix="1">
      <alignment/>
      <protection/>
    </xf>
    <xf numFmtId="0" fontId="20" fillId="0" borderId="0" xfId="20" applyFont="1" applyFill="1" applyBorder="1">
      <alignment/>
      <protection/>
    </xf>
    <xf numFmtId="164" fontId="35" fillId="0" borderId="0" xfId="20" applyNumberFormat="1" applyFont="1" applyFill="1" applyBorder="1">
      <alignment/>
      <protection/>
    </xf>
    <xf numFmtId="168" fontId="0" fillId="0" borderId="0" xfId="69" applyNumberFormat="1" applyFont="1" applyFill="1"/>
    <xf numFmtId="164" fontId="20" fillId="0" borderId="0" xfId="57" applyNumberFormat="1" applyFont="1" applyFill="1" applyBorder="1"/>
    <xf numFmtId="0" fontId="37" fillId="0" borderId="0" xfId="20" applyFont="1">
      <alignment/>
      <protection/>
    </xf>
    <xf numFmtId="0" fontId="37" fillId="0" borderId="0" xfId="20" applyFont="1" applyFill="1">
      <alignment/>
      <protection/>
    </xf>
    <xf numFmtId="164" fontId="37" fillId="0" borderId="0" xfId="20" applyNumberFormat="1" applyFont="1" applyFill="1">
      <alignment/>
      <protection/>
    </xf>
    <xf numFmtId="164" fontId="20" fillId="0" borderId="0" xfId="20" applyNumberFormat="1" applyFont="1" applyFill="1" applyBorder="1" applyAlignment="1">
      <alignment horizontal="right" indent="1"/>
      <protection/>
    </xf>
    <xf numFmtId="164" fontId="36" fillId="7" borderId="0" xfId="20" applyNumberFormat="1" applyFont="1" applyFill="1" applyBorder="1" applyProtection="1">
      <alignment/>
      <protection/>
    </xf>
    <xf numFmtId="0" fontId="20" fillId="20" borderId="0" xfId="64" applyFill="1">
      <alignment/>
      <protection/>
    </xf>
    <xf numFmtId="3" fontId="35" fillId="20" borderId="0" xfId="64" applyNumberFormat="1" applyFont="1" applyFill="1" applyBorder="1" applyAlignment="1">
      <alignment horizontal="center" vertical="center"/>
      <protection/>
    </xf>
    <xf numFmtId="0" fontId="20" fillId="0" borderId="0" xfId="64">
      <alignment/>
      <protection/>
    </xf>
    <xf numFmtId="0" fontId="35" fillId="20" borderId="0" xfId="64" applyFont="1" applyFill="1" applyBorder="1">
      <alignment/>
      <protection/>
    </xf>
    <xf numFmtId="14" fontId="35" fillId="20" borderId="0" xfId="64" applyNumberFormat="1" applyFont="1" applyFill="1" applyBorder="1" applyAlignment="1">
      <alignment horizontal="center"/>
      <protection/>
    </xf>
    <xf numFmtId="0" fontId="55" fillId="0" borderId="0" xfId="64" applyFont="1" applyBorder="1">
      <alignment/>
      <protection/>
    </xf>
    <xf numFmtId="175" fontId="20" fillId="0" borderId="0" xfId="64" applyNumberFormat="1">
      <alignment/>
      <protection/>
    </xf>
    <xf numFmtId="0" fontId="20" fillId="0" borderId="0" xfId="64" applyFont="1" applyBorder="1">
      <alignment/>
      <protection/>
    </xf>
    <xf numFmtId="0" fontId="35" fillId="0" borderId="0" xfId="64" applyFont="1" applyFill="1" applyBorder="1">
      <alignment/>
      <protection/>
    </xf>
    <xf numFmtId="175" fontId="35" fillId="0" borderId="0" xfId="64" applyNumberFormat="1" applyFont="1">
      <alignment/>
      <protection/>
    </xf>
    <xf numFmtId="0" fontId="5" fillId="20" borderId="37" xfId="20" applyFont="1" applyFill="1" applyBorder="1">
      <alignment/>
      <protection/>
    </xf>
    <xf numFmtId="176" fontId="35" fillId="20" borderId="0" xfId="20" applyNumberFormat="1" applyFont="1" applyFill="1" applyAlignment="1">
      <alignment horizontal="center" wrapText="1"/>
      <protection/>
    </xf>
    <xf numFmtId="176" fontId="54" fillId="29" borderId="0" xfId="20" applyNumberFormat="1" applyFont="1" applyFill="1" applyAlignment="1">
      <alignment horizontal="center" wrapText="1"/>
      <protection/>
    </xf>
    <xf numFmtId="176" fontId="54" fillId="0" borderId="0" xfId="20" applyNumberFormat="1" applyFont="1" applyFill="1" applyAlignment="1">
      <alignment horizontal="center" wrapText="1"/>
      <protection/>
    </xf>
    <xf numFmtId="176" fontId="35" fillId="0" borderId="0" xfId="20" applyNumberFormat="1" applyFont="1" applyFill="1" applyAlignment="1">
      <alignment horizontal="center" wrapText="1"/>
      <protection/>
    </xf>
    <xf numFmtId="0" fontId="8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6" fillId="0" borderId="0" xfId="20" applyFont="1" applyFill="1" applyBorder="1">
      <alignment/>
      <protection/>
    </xf>
    <xf numFmtId="165" fontId="12" fillId="0" borderId="0" xfId="20" applyNumberFormat="1" applyFont="1" applyFill="1" applyBorder="1">
      <alignment/>
      <protection/>
    </xf>
    <xf numFmtId="165" fontId="16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18" fillId="0" borderId="0" xfId="20" applyFont="1" applyFill="1" applyBorder="1">
      <alignment/>
      <protection/>
    </xf>
    <xf numFmtId="0" fontId="61" fillId="0" borderId="0" xfId="74" applyFont="1">
      <alignment/>
      <protection/>
    </xf>
    <xf numFmtId="0" fontId="58" fillId="0" borderId="0" xfId="74" applyFont="1">
      <alignment/>
      <protection/>
    </xf>
    <xf numFmtId="14" fontId="59" fillId="0" borderId="38" xfId="74" applyNumberFormat="1" applyFont="1" applyFill="1" applyBorder="1" applyAlignment="1">
      <alignment horizontal="center"/>
      <protection/>
    </xf>
    <xf numFmtId="14" fontId="59" fillId="0" borderId="0" xfId="74" applyNumberFormat="1" applyFont="1" applyFill="1" applyBorder="1" applyAlignment="1">
      <alignment horizontal="center"/>
      <protection/>
    </xf>
    <xf numFmtId="14" fontId="59" fillId="0" borderId="39" xfId="74" applyNumberFormat="1" applyFont="1" applyFill="1" applyBorder="1" applyAlignment="1">
      <alignment horizontal="center"/>
      <protection/>
    </xf>
    <xf numFmtId="1" fontId="59" fillId="0" borderId="0" xfId="74" applyNumberFormat="1" applyFont="1" applyFill="1" applyBorder="1" applyAlignment="1">
      <alignment horizontal="center"/>
      <protection/>
    </xf>
    <xf numFmtId="0" fontId="61" fillId="0" borderId="40" xfId="74" applyFont="1" applyBorder="1" applyAlignment="1">
      <alignment horizontal="center"/>
      <protection/>
    </xf>
    <xf numFmtId="0" fontId="58" fillId="0" borderId="41" xfId="74" applyFont="1" applyBorder="1">
      <alignment/>
      <protection/>
    </xf>
    <xf numFmtId="0" fontId="58" fillId="0" borderId="42" xfId="74" applyFont="1" applyBorder="1">
      <alignment/>
      <protection/>
    </xf>
    <xf numFmtId="0" fontId="58" fillId="0" borderId="43" xfId="74" applyFont="1" applyBorder="1">
      <alignment/>
      <protection/>
    </xf>
    <xf numFmtId="0" fontId="58" fillId="0" borderId="38" xfId="74" applyFont="1" applyBorder="1">
      <alignment/>
      <protection/>
    </xf>
    <xf numFmtId="0" fontId="58" fillId="0" borderId="0" xfId="74" applyFont="1" applyBorder="1">
      <alignment/>
      <protection/>
    </xf>
    <xf numFmtId="0" fontId="58" fillId="0" borderId="39" xfId="74" applyFont="1" applyBorder="1">
      <alignment/>
      <protection/>
    </xf>
    <xf numFmtId="0" fontId="60" fillId="0" borderId="0" xfId="74" applyFont="1" applyAlignment="1">
      <alignment horizontal="center"/>
      <protection/>
    </xf>
    <xf numFmtId="0" fontId="59" fillId="0" borderId="0" xfId="74" applyFont="1">
      <alignment/>
      <protection/>
    </xf>
    <xf numFmtId="177" fontId="59" fillId="0" borderId="38" xfId="74" applyNumberFormat="1" applyFont="1" applyBorder="1" applyAlignment="1">
      <alignment horizontal="right" indent="1"/>
      <protection/>
    </xf>
    <xf numFmtId="177" fontId="59" fillId="0" borderId="0" xfId="74" applyNumberFormat="1" applyFont="1" applyBorder="1" applyAlignment="1">
      <alignment horizontal="right" indent="1"/>
      <protection/>
    </xf>
    <xf numFmtId="177" fontId="59" fillId="0" borderId="39" xfId="74" applyNumberFormat="1" applyFont="1" applyBorder="1" applyAlignment="1">
      <alignment horizontal="right" indent="1"/>
      <protection/>
    </xf>
    <xf numFmtId="177" fontId="59" fillId="0" borderId="0" xfId="74" applyNumberFormat="1" applyFont="1" applyAlignment="1">
      <alignment horizontal="right" indent="1"/>
      <protection/>
    </xf>
    <xf numFmtId="177" fontId="58" fillId="0" borderId="38" xfId="74" applyNumberFormat="1" applyFont="1" applyBorder="1" applyAlignment="1">
      <alignment horizontal="right" indent="1"/>
      <protection/>
    </xf>
    <xf numFmtId="177" fontId="58" fillId="0" borderId="0" xfId="74" applyNumberFormat="1" applyFont="1" applyBorder="1" applyAlignment="1">
      <alignment horizontal="right" indent="1"/>
      <protection/>
    </xf>
    <xf numFmtId="177" fontId="58" fillId="0" borderId="39" xfId="74" applyNumberFormat="1" applyFont="1" applyBorder="1" applyAlignment="1">
      <alignment horizontal="right" indent="1"/>
      <protection/>
    </xf>
    <xf numFmtId="177" fontId="58" fillId="0" borderId="0" xfId="74" applyNumberFormat="1" applyFont="1" applyAlignment="1">
      <alignment horizontal="right" indent="1"/>
      <protection/>
    </xf>
    <xf numFmtId="179" fontId="59" fillId="0" borderId="38" xfId="74" applyNumberFormat="1" applyFont="1" applyBorder="1" applyAlignment="1">
      <alignment horizontal="right" indent="1"/>
      <protection/>
    </xf>
    <xf numFmtId="179" fontId="59" fillId="0" borderId="0" xfId="74" applyNumberFormat="1" applyFont="1" applyBorder="1" applyAlignment="1">
      <alignment horizontal="right" indent="1"/>
      <protection/>
    </xf>
    <xf numFmtId="179" fontId="59" fillId="0" borderId="39" xfId="74" applyNumberFormat="1" applyFont="1" applyBorder="1" applyAlignment="1">
      <alignment horizontal="right" indent="1"/>
      <protection/>
    </xf>
    <xf numFmtId="179" fontId="59" fillId="0" borderId="0" xfId="74" applyNumberFormat="1" applyFont="1" applyAlignment="1">
      <alignment horizontal="right" indent="1"/>
      <protection/>
    </xf>
    <xf numFmtId="170" fontId="59" fillId="0" borderId="38" xfId="74" applyNumberFormat="1" applyFont="1" applyBorder="1" applyAlignment="1">
      <alignment horizontal="right" indent="1"/>
      <protection/>
    </xf>
    <xf numFmtId="170" fontId="59" fillId="0" borderId="0" xfId="74" applyNumberFormat="1" applyFont="1" applyBorder="1" applyAlignment="1">
      <alignment horizontal="right" indent="1"/>
      <protection/>
    </xf>
    <xf numFmtId="170" fontId="59" fillId="0" borderId="39" xfId="74" applyNumberFormat="1" applyFont="1" applyBorder="1" applyAlignment="1">
      <alignment horizontal="right" indent="1"/>
      <protection/>
    </xf>
    <xf numFmtId="170" fontId="59" fillId="0" borderId="0" xfId="74" applyNumberFormat="1" applyFont="1" applyAlignment="1">
      <alignment horizontal="right" indent="1"/>
      <protection/>
    </xf>
    <xf numFmtId="0" fontId="59" fillId="0" borderId="0" xfId="74" applyFont="1" applyAlignment="1">
      <alignment horizontal="center"/>
      <protection/>
    </xf>
    <xf numFmtId="14" fontId="59" fillId="0" borderId="38" xfId="74" applyNumberFormat="1" applyFont="1" applyBorder="1" applyAlignment="1">
      <alignment horizontal="center"/>
      <protection/>
    </xf>
    <xf numFmtId="14" fontId="59" fillId="0" borderId="0" xfId="74" applyNumberFormat="1" applyFont="1" applyBorder="1" applyAlignment="1">
      <alignment horizontal="center"/>
      <protection/>
    </xf>
    <xf numFmtId="14" fontId="59" fillId="0" borderId="39" xfId="74" applyNumberFormat="1" applyFont="1" applyBorder="1" applyAlignment="1">
      <alignment horizontal="center"/>
      <protection/>
    </xf>
    <xf numFmtId="1" fontId="59" fillId="0" borderId="0" xfId="74" applyNumberFormat="1" applyFont="1" applyAlignment="1">
      <alignment horizontal="center"/>
      <protection/>
    </xf>
    <xf numFmtId="167" fontId="58" fillId="0" borderId="38" xfId="74" applyNumberFormat="1" applyFont="1" applyBorder="1" applyAlignment="1">
      <alignment horizontal="right" indent="1"/>
      <protection/>
    </xf>
    <xf numFmtId="167" fontId="58" fillId="0" borderId="0" xfId="74" applyNumberFormat="1" applyFont="1" applyBorder="1" applyAlignment="1">
      <alignment horizontal="right" indent="1"/>
      <protection/>
    </xf>
    <xf numFmtId="167" fontId="58" fillId="0" borderId="39" xfId="74" applyNumberFormat="1" applyFont="1" applyBorder="1" applyAlignment="1">
      <alignment horizontal="right" indent="1"/>
      <protection/>
    </xf>
    <xf numFmtId="167" fontId="59" fillId="0" borderId="38" xfId="74" applyNumberFormat="1" applyFont="1" applyBorder="1" applyAlignment="1">
      <alignment horizontal="right" indent="1"/>
      <protection/>
    </xf>
    <xf numFmtId="167" fontId="59" fillId="0" borderId="0" xfId="74" applyNumberFormat="1" applyFont="1" applyBorder="1" applyAlignment="1">
      <alignment horizontal="right" indent="1"/>
      <protection/>
    </xf>
    <xf numFmtId="167" fontId="59" fillId="0" borderId="39" xfId="74" applyNumberFormat="1" applyFont="1" applyBorder="1" applyAlignment="1">
      <alignment horizontal="right" indent="1"/>
      <protection/>
    </xf>
    <xf numFmtId="177" fontId="58" fillId="0" borderId="38" xfId="74" applyNumberFormat="1" applyFont="1" applyBorder="1">
      <alignment/>
      <protection/>
    </xf>
    <xf numFmtId="177" fontId="58" fillId="0" borderId="0" xfId="74" applyNumberFormat="1" applyFont="1" applyBorder="1">
      <alignment/>
      <protection/>
    </xf>
    <xf numFmtId="177" fontId="58" fillId="0" borderId="39" xfId="74" applyNumberFormat="1" applyFont="1" applyBorder="1">
      <alignment/>
      <protection/>
    </xf>
    <xf numFmtId="0" fontId="58" fillId="0" borderId="44" xfId="74" applyFont="1" applyBorder="1">
      <alignment/>
      <protection/>
    </xf>
    <xf numFmtId="0" fontId="58" fillId="0" borderId="45" xfId="74" applyFont="1" applyBorder="1">
      <alignment/>
      <protection/>
    </xf>
    <xf numFmtId="0" fontId="58" fillId="0" borderId="46" xfId="74" applyFont="1" applyBorder="1">
      <alignment/>
      <protection/>
    </xf>
    <xf numFmtId="0" fontId="61" fillId="0" borderId="0" xfId="74" applyFont="1" applyAlignment="1">
      <alignment horizontal="left" indent="1"/>
      <protection/>
    </xf>
    <xf numFmtId="177" fontId="61" fillId="0" borderId="38" xfId="74" applyNumberFormat="1" applyFont="1" applyBorder="1" applyAlignment="1">
      <alignment horizontal="right" indent="2"/>
      <protection/>
    </xf>
    <xf numFmtId="177" fontId="61" fillId="0" borderId="0" xfId="74" applyNumberFormat="1" applyFont="1" applyBorder="1" applyAlignment="1">
      <alignment horizontal="right" indent="2"/>
      <protection/>
    </xf>
    <xf numFmtId="177" fontId="61" fillId="0" borderId="39" xfId="74" applyNumberFormat="1" applyFont="1" applyBorder="1" applyAlignment="1">
      <alignment horizontal="right" indent="2"/>
      <protection/>
    </xf>
    <xf numFmtId="177" fontId="61" fillId="0" borderId="0" xfId="74" applyNumberFormat="1" applyFont="1" applyAlignment="1">
      <alignment horizontal="right" indent="2"/>
      <protection/>
    </xf>
    <xf numFmtId="0" fontId="81" fillId="0" borderId="0" xfId="74" applyFont="1">
      <alignment/>
      <protection/>
    </xf>
    <xf numFmtId="0" fontId="58" fillId="0" borderId="41" xfId="74" applyFont="1" applyBorder="1" applyAlignment="1">
      <alignment horizontal="right" indent="1"/>
      <protection/>
    </xf>
    <xf numFmtId="0" fontId="58" fillId="0" borderId="42" xfId="74" applyFont="1" applyBorder="1" applyAlignment="1">
      <alignment horizontal="right" indent="1"/>
      <protection/>
    </xf>
    <xf numFmtId="0" fontId="58" fillId="0" borderId="43" xfId="74" applyFont="1" applyBorder="1" applyAlignment="1">
      <alignment horizontal="right" indent="1"/>
      <protection/>
    </xf>
    <xf numFmtId="167" fontId="58" fillId="0" borderId="0" xfId="74" applyNumberFormat="1" applyFont="1">
      <alignment/>
      <protection/>
    </xf>
    <xf numFmtId="0" fontId="59" fillId="0" borderId="47" xfId="74" applyFont="1" applyBorder="1">
      <alignment/>
      <protection/>
    </xf>
    <xf numFmtId="0" fontId="59" fillId="0" borderId="0" xfId="74" applyFont="1" applyBorder="1">
      <alignment/>
      <protection/>
    </xf>
    <xf numFmtId="0" fontId="59" fillId="0" borderId="48" xfId="74" applyFont="1" applyBorder="1">
      <alignment/>
      <protection/>
    </xf>
    <xf numFmtId="0" fontId="59" fillId="0" borderId="49" xfId="74" applyFont="1" applyBorder="1">
      <alignment/>
      <protection/>
    </xf>
    <xf numFmtId="0" fontId="59" fillId="0" borderId="50" xfId="74" applyFont="1" applyBorder="1">
      <alignment/>
      <protection/>
    </xf>
    <xf numFmtId="0" fontId="59" fillId="0" borderId="51" xfId="74" applyFont="1" applyBorder="1">
      <alignment/>
      <protection/>
    </xf>
    <xf numFmtId="0" fontId="59" fillId="0" borderId="52" xfId="74" applyFont="1" applyBorder="1" applyAlignment="1">
      <alignment horizontal="center"/>
      <protection/>
    </xf>
    <xf numFmtId="0" fontId="59" fillId="0" borderId="40" xfId="74" applyFont="1" applyBorder="1" applyAlignment="1">
      <alignment horizontal="center"/>
      <protection/>
    </xf>
    <xf numFmtId="0" fontId="59" fillId="0" borderId="53" xfId="74" applyFont="1" applyBorder="1" applyAlignment="1">
      <alignment horizontal="center"/>
      <protection/>
    </xf>
    <xf numFmtId="0" fontId="59" fillId="0" borderId="54" xfId="74" applyFont="1" applyBorder="1" applyAlignment="1">
      <alignment horizontal="center"/>
      <protection/>
    </xf>
    <xf numFmtId="0" fontId="59" fillId="0" borderId="55" xfId="74" applyFont="1" applyBorder="1" applyAlignment="1">
      <alignment horizontal="center"/>
      <protection/>
    </xf>
    <xf numFmtId="0" fontId="59" fillId="0" borderId="56" xfId="74" applyFont="1" applyBorder="1" applyAlignment="1">
      <alignment horizontal="center"/>
      <protection/>
    </xf>
    <xf numFmtId="0" fontId="61" fillId="0" borderId="0" xfId="74" applyFont="1" applyBorder="1" applyAlignment="1">
      <alignment horizontal="center"/>
      <protection/>
    </xf>
    <xf numFmtId="0" fontId="59" fillId="0" borderId="47" xfId="74" applyFont="1" applyBorder="1" applyAlignment="1">
      <alignment horizontal="center"/>
      <protection/>
    </xf>
    <xf numFmtId="0" fontId="59" fillId="0" borderId="0" xfId="74" applyFont="1" applyBorder="1" applyAlignment="1">
      <alignment horizontal="center"/>
      <protection/>
    </xf>
    <xf numFmtId="0" fontId="59" fillId="0" borderId="48" xfId="74" applyFont="1" applyBorder="1" applyAlignment="1">
      <alignment horizontal="center"/>
      <protection/>
    </xf>
    <xf numFmtId="0" fontId="59" fillId="0" borderId="49" xfId="74" applyFont="1" applyBorder="1" applyAlignment="1">
      <alignment horizontal="center"/>
      <protection/>
    </xf>
    <xf numFmtId="0" fontId="59" fillId="0" borderId="50" xfId="74" applyFont="1" applyBorder="1" applyAlignment="1">
      <alignment horizontal="center"/>
      <protection/>
    </xf>
    <xf numFmtId="0" fontId="59" fillId="0" borderId="51" xfId="74" applyFont="1" applyBorder="1" applyAlignment="1">
      <alignment horizontal="center"/>
      <protection/>
    </xf>
    <xf numFmtId="0" fontId="58" fillId="0" borderId="0" xfId="74" applyFont="1" applyAlignment="1">
      <alignment horizontal="left"/>
      <protection/>
    </xf>
    <xf numFmtId="177" fontId="81" fillId="0" borderId="47" xfId="74" applyNumberFormat="1" applyFont="1" applyFill="1" applyBorder="1" applyAlignment="1">
      <alignment horizontal="right" vertical="center" indent="1"/>
      <protection/>
    </xf>
    <xf numFmtId="177" fontId="81" fillId="0" borderId="0" xfId="74" applyNumberFormat="1" applyFont="1" applyFill="1" applyBorder="1" applyAlignment="1">
      <alignment horizontal="right" vertical="center" indent="1"/>
      <protection/>
    </xf>
    <xf numFmtId="177" fontId="81" fillId="0" borderId="48" xfId="74" applyNumberFormat="1" applyFont="1" applyFill="1" applyBorder="1" applyAlignment="1">
      <alignment horizontal="right" vertical="center" indent="1"/>
      <protection/>
    </xf>
    <xf numFmtId="177" fontId="81" fillId="0" borderId="0" xfId="74" applyNumberFormat="1" applyFont="1" applyFill="1" applyAlignment="1">
      <alignment horizontal="right" vertical="center" indent="1"/>
      <protection/>
    </xf>
    <xf numFmtId="177" fontId="81" fillId="0" borderId="49" xfId="74" applyNumberFormat="1" applyFont="1" applyFill="1" applyBorder="1" applyAlignment="1">
      <alignment horizontal="right" vertical="center" indent="1"/>
      <protection/>
    </xf>
    <xf numFmtId="177" fontId="81" fillId="0" borderId="50" xfId="74" applyNumberFormat="1" applyFont="1" applyFill="1" applyBorder="1" applyAlignment="1">
      <alignment horizontal="right" vertical="center" indent="1"/>
      <protection/>
    </xf>
    <xf numFmtId="177" fontId="81" fillId="0" borderId="51" xfId="74" applyNumberFormat="1" applyFont="1" applyFill="1" applyBorder="1" applyAlignment="1">
      <alignment horizontal="right" vertical="center" indent="1"/>
      <protection/>
    </xf>
    <xf numFmtId="177" fontId="80" fillId="0" borderId="47" xfId="74" applyNumberFormat="1" applyFont="1" applyFill="1" applyBorder="1" applyAlignment="1">
      <alignment horizontal="right" vertical="center" indent="1"/>
      <protection/>
    </xf>
    <xf numFmtId="177" fontId="80" fillId="0" borderId="0" xfId="74" applyNumberFormat="1" applyFont="1" applyFill="1" applyBorder="1" applyAlignment="1">
      <alignment horizontal="right" vertical="center" indent="1"/>
      <protection/>
    </xf>
    <xf numFmtId="177" fontId="80" fillId="0" borderId="48" xfId="74" applyNumberFormat="1" applyFont="1" applyFill="1" applyBorder="1" applyAlignment="1">
      <alignment horizontal="right" vertical="center" indent="1"/>
      <protection/>
    </xf>
    <xf numFmtId="177" fontId="80" fillId="0" borderId="0" xfId="74" applyNumberFormat="1" applyFont="1" applyFill="1" applyAlignment="1">
      <alignment horizontal="right" vertical="center" indent="1"/>
      <protection/>
    </xf>
    <xf numFmtId="177" fontId="80" fillId="0" borderId="49" xfId="74" applyNumberFormat="1" applyFont="1" applyFill="1" applyBorder="1" applyAlignment="1">
      <alignment horizontal="right" vertical="center" indent="1"/>
      <protection/>
    </xf>
    <xf numFmtId="177" fontId="80" fillId="0" borderId="50" xfId="74" applyNumberFormat="1" applyFont="1" applyFill="1" applyBorder="1" applyAlignment="1">
      <alignment horizontal="right" vertical="center" indent="1"/>
      <protection/>
    </xf>
    <xf numFmtId="177" fontId="80" fillId="0" borderId="51" xfId="74" applyNumberFormat="1" applyFont="1" applyFill="1" applyBorder="1" applyAlignment="1">
      <alignment horizontal="right" vertical="center" indent="1"/>
      <protection/>
    </xf>
    <xf numFmtId="0" fontId="80" fillId="0" borderId="47" xfId="74" applyFont="1" applyBorder="1">
      <alignment/>
      <protection/>
    </xf>
    <xf numFmtId="0" fontId="80" fillId="0" borderId="0" xfId="74" applyFont="1" applyBorder="1">
      <alignment/>
      <protection/>
    </xf>
    <xf numFmtId="0" fontId="80" fillId="0" borderId="48" xfId="74" applyFont="1" applyBorder="1">
      <alignment/>
      <protection/>
    </xf>
    <xf numFmtId="0" fontId="80" fillId="0" borderId="0" xfId="74" applyFont="1">
      <alignment/>
      <protection/>
    </xf>
    <xf numFmtId="0" fontId="80" fillId="0" borderId="49" xfId="74" applyFont="1" applyBorder="1">
      <alignment/>
      <protection/>
    </xf>
    <xf numFmtId="0" fontId="80" fillId="0" borderId="50" xfId="74" applyFont="1" applyBorder="1">
      <alignment/>
      <protection/>
    </xf>
    <xf numFmtId="0" fontId="80" fillId="0" borderId="51" xfId="74" applyFont="1" applyBorder="1">
      <alignment/>
      <protection/>
    </xf>
    <xf numFmtId="0" fontId="59" fillId="0" borderId="57" xfId="74" applyFont="1" applyBorder="1">
      <alignment/>
      <protection/>
    </xf>
    <xf numFmtId="0" fontId="59" fillId="0" borderId="58" xfId="74" applyFont="1" applyBorder="1">
      <alignment/>
      <protection/>
    </xf>
    <xf numFmtId="0" fontId="59" fillId="0" borderId="59" xfId="74" applyFont="1" applyBorder="1">
      <alignment/>
      <protection/>
    </xf>
    <xf numFmtId="0" fontId="59" fillId="0" borderId="60" xfId="74" applyFont="1" applyBorder="1">
      <alignment/>
      <protection/>
    </xf>
    <xf numFmtId="0" fontId="59" fillId="0" borderId="61" xfId="74" applyFont="1" applyBorder="1">
      <alignment/>
      <protection/>
    </xf>
    <xf numFmtId="0" fontId="59" fillId="0" borderId="62" xfId="74" applyFont="1" applyBorder="1">
      <alignment/>
      <protection/>
    </xf>
    <xf numFmtId="177" fontId="80" fillId="0" borderId="47" xfId="74" applyNumberFormat="1" applyFont="1" applyBorder="1" applyAlignment="1">
      <alignment horizontal="right" indent="1"/>
      <protection/>
    </xf>
    <xf numFmtId="177" fontId="80" fillId="0" borderId="0" xfId="74" applyNumberFormat="1" applyFont="1" applyBorder="1" applyAlignment="1">
      <alignment horizontal="right" indent="1"/>
      <protection/>
    </xf>
    <xf numFmtId="177" fontId="80" fillId="0" borderId="48" xfId="74" applyNumberFormat="1" applyFont="1" applyBorder="1" applyAlignment="1">
      <alignment horizontal="right" indent="1"/>
      <protection/>
    </xf>
    <xf numFmtId="177" fontId="80" fillId="0" borderId="49" xfId="74" applyNumberFormat="1" applyFont="1" applyBorder="1" applyAlignment="1">
      <alignment horizontal="right" indent="1"/>
      <protection/>
    </xf>
    <xf numFmtId="177" fontId="80" fillId="0" borderId="50" xfId="74" applyNumberFormat="1" applyFont="1" applyBorder="1" applyAlignment="1">
      <alignment horizontal="right" indent="1"/>
      <protection/>
    </xf>
    <xf numFmtId="177" fontId="80" fillId="0" borderId="51" xfId="74" applyNumberFormat="1" applyFont="1" applyBorder="1" applyAlignment="1">
      <alignment horizontal="right" indent="1"/>
      <protection/>
    </xf>
    <xf numFmtId="0" fontId="59" fillId="0" borderId="40" xfId="74" applyFont="1" applyBorder="1">
      <alignment/>
      <protection/>
    </xf>
    <xf numFmtId="0" fontId="80" fillId="0" borderId="52" xfId="74" applyFont="1" applyBorder="1">
      <alignment/>
      <protection/>
    </xf>
    <xf numFmtId="0" fontId="80" fillId="0" borderId="40" xfId="74" applyFont="1" applyBorder="1">
      <alignment/>
      <protection/>
    </xf>
    <xf numFmtId="0" fontId="80" fillId="0" borderId="53" xfId="74" applyFont="1" applyBorder="1">
      <alignment/>
      <protection/>
    </xf>
    <xf numFmtId="0" fontId="80" fillId="0" borderId="54" xfId="74" applyFont="1" applyBorder="1">
      <alignment/>
      <protection/>
    </xf>
    <xf numFmtId="0" fontId="80" fillId="0" borderId="55" xfId="74" applyFont="1" applyBorder="1">
      <alignment/>
      <protection/>
    </xf>
    <xf numFmtId="0" fontId="80" fillId="0" borderId="56" xfId="74" applyFont="1" applyBorder="1">
      <alignment/>
      <protection/>
    </xf>
    <xf numFmtId="178" fontId="80" fillId="0" borderId="47" xfId="74" applyNumberFormat="1" applyFont="1" applyFill="1" applyBorder="1" applyAlignment="1">
      <alignment horizontal="right" vertical="center"/>
      <protection/>
    </xf>
    <xf numFmtId="178" fontId="80" fillId="0" borderId="0" xfId="74" applyNumberFormat="1" applyFont="1" applyFill="1" applyBorder="1" applyAlignment="1">
      <alignment horizontal="right" vertical="center"/>
      <protection/>
    </xf>
    <xf numFmtId="178" fontId="80" fillId="0" borderId="48" xfId="74" applyNumberFormat="1" applyFont="1" applyFill="1" applyBorder="1" applyAlignment="1">
      <alignment horizontal="right" vertical="center"/>
      <protection/>
    </xf>
    <xf numFmtId="178" fontId="80" fillId="0" borderId="0" xfId="74" applyNumberFormat="1" applyFont="1" applyFill="1" applyAlignment="1">
      <alignment horizontal="right" vertical="center"/>
      <protection/>
    </xf>
    <xf numFmtId="178" fontId="80" fillId="0" borderId="49" xfId="74" applyNumberFormat="1" applyFont="1" applyFill="1" applyBorder="1" applyAlignment="1">
      <alignment horizontal="right" vertical="center"/>
      <protection/>
    </xf>
    <xf numFmtId="178" fontId="80" fillId="0" borderId="50" xfId="74" applyNumberFormat="1" applyFont="1" applyFill="1" applyBorder="1" applyAlignment="1">
      <alignment horizontal="right" vertical="center"/>
      <protection/>
    </xf>
    <xf numFmtId="178" fontId="80" fillId="0" borderId="51" xfId="74" applyNumberFormat="1" applyFont="1" applyFill="1" applyBorder="1" applyAlignment="1">
      <alignment horizontal="right" vertical="center"/>
      <protection/>
    </xf>
    <xf numFmtId="0" fontId="58" fillId="0" borderId="0" xfId="74" applyFont="1" applyAlignment="1">
      <alignment horizontal="left" indent="1"/>
      <protection/>
    </xf>
    <xf numFmtId="3" fontId="81" fillId="0" borderId="47" xfId="74" applyNumberFormat="1" applyFont="1" applyBorder="1" applyAlignment="1">
      <alignment horizontal="right" indent="1"/>
      <protection/>
    </xf>
    <xf numFmtId="3" fontId="81" fillId="0" borderId="0" xfId="74" applyNumberFormat="1" applyFont="1" applyBorder="1" applyAlignment="1">
      <alignment horizontal="right" indent="1"/>
      <protection/>
    </xf>
    <xf numFmtId="3" fontId="81" fillId="0" borderId="48" xfId="74" applyNumberFormat="1" applyFont="1" applyBorder="1" applyAlignment="1">
      <alignment horizontal="right" indent="1"/>
      <protection/>
    </xf>
    <xf numFmtId="3" fontId="81" fillId="0" borderId="0" xfId="74" applyNumberFormat="1" applyFont="1" applyAlignment="1">
      <alignment horizontal="right" indent="1"/>
      <protection/>
    </xf>
    <xf numFmtId="3" fontId="81" fillId="0" borderId="49" xfId="74" applyNumberFormat="1" applyFont="1" applyBorder="1" applyAlignment="1">
      <alignment horizontal="right" indent="1"/>
      <protection/>
    </xf>
    <xf numFmtId="3" fontId="81" fillId="0" borderId="50" xfId="74" applyNumberFormat="1" applyFont="1" applyBorder="1" applyAlignment="1">
      <alignment horizontal="right" indent="1"/>
      <protection/>
    </xf>
    <xf numFmtId="3" fontId="81" fillId="0" borderId="51" xfId="74" applyNumberFormat="1" applyFont="1" applyBorder="1" applyAlignment="1">
      <alignment horizontal="right" indent="1"/>
      <protection/>
    </xf>
    <xf numFmtId="178" fontId="59" fillId="0" borderId="47" xfId="74" applyNumberFormat="1" applyFont="1" applyFill="1" applyBorder="1" applyAlignment="1">
      <alignment horizontal="right" vertical="center"/>
      <protection/>
    </xf>
    <xf numFmtId="178" fontId="59" fillId="0" borderId="0" xfId="74" applyNumberFormat="1" applyFont="1" applyFill="1" applyBorder="1" applyAlignment="1">
      <alignment horizontal="right" vertical="center"/>
      <protection/>
    </xf>
    <xf numFmtId="178" fontId="59" fillId="0" borderId="48" xfId="74" applyNumberFormat="1" applyFont="1" applyFill="1" applyBorder="1" applyAlignment="1">
      <alignment horizontal="right" vertical="center"/>
      <protection/>
    </xf>
    <xf numFmtId="178" fontId="59" fillId="0" borderId="49" xfId="74" applyNumberFormat="1" applyFont="1" applyFill="1" applyBorder="1" applyAlignment="1">
      <alignment horizontal="right" vertical="center"/>
      <protection/>
    </xf>
    <xf numFmtId="178" fontId="59" fillId="0" borderId="50" xfId="74" applyNumberFormat="1" applyFont="1" applyFill="1" applyBorder="1" applyAlignment="1">
      <alignment horizontal="right" vertical="center"/>
      <protection/>
    </xf>
    <xf numFmtId="178" fontId="59" fillId="0" borderId="51" xfId="74" applyNumberFormat="1" applyFont="1" applyFill="1" applyBorder="1" applyAlignment="1">
      <alignment horizontal="right" vertical="center"/>
      <protection/>
    </xf>
    <xf numFmtId="1" fontId="59" fillId="0" borderId="52" xfId="74" applyNumberFormat="1" applyFont="1" applyBorder="1" applyAlignment="1">
      <alignment horizontal="center"/>
      <protection/>
    </xf>
    <xf numFmtId="1" fontId="59" fillId="0" borderId="40" xfId="74" applyNumberFormat="1" applyFont="1" applyBorder="1" applyAlignment="1">
      <alignment horizontal="center"/>
      <protection/>
    </xf>
    <xf numFmtId="1" fontId="59" fillId="0" borderId="53" xfId="74" applyNumberFormat="1" applyFont="1" applyBorder="1" applyAlignment="1">
      <alignment horizontal="center"/>
      <protection/>
    </xf>
    <xf numFmtId="1" fontId="59" fillId="0" borderId="54" xfId="74" applyNumberFormat="1" applyFont="1" applyBorder="1" applyAlignment="1">
      <alignment horizontal="center"/>
      <protection/>
    </xf>
    <xf numFmtId="1" fontId="59" fillId="0" borderId="55" xfId="74" applyNumberFormat="1" applyFont="1" applyBorder="1" applyAlignment="1">
      <alignment horizontal="center"/>
      <protection/>
    </xf>
    <xf numFmtId="1" fontId="59" fillId="0" borderId="56" xfId="74" applyNumberFormat="1" applyFont="1" applyBorder="1" applyAlignment="1">
      <alignment horizontal="center"/>
      <protection/>
    </xf>
    <xf numFmtId="3" fontId="80" fillId="0" borderId="47" xfId="74" applyNumberFormat="1" applyFont="1" applyBorder="1" applyAlignment="1">
      <alignment horizontal="right" indent="1"/>
      <protection/>
    </xf>
    <xf numFmtId="3" fontId="80" fillId="0" borderId="0" xfId="74" applyNumberFormat="1" applyFont="1" applyBorder="1" applyAlignment="1">
      <alignment horizontal="right" indent="1"/>
      <protection/>
    </xf>
    <xf numFmtId="3" fontId="80" fillId="0" borderId="48" xfId="74" applyNumberFormat="1" applyFont="1" applyBorder="1" applyAlignment="1">
      <alignment horizontal="right" indent="1"/>
      <protection/>
    </xf>
    <xf numFmtId="3" fontId="80" fillId="0" borderId="0" xfId="74" applyNumberFormat="1" applyFont="1" applyAlignment="1">
      <alignment horizontal="right" indent="1"/>
      <protection/>
    </xf>
    <xf numFmtId="3" fontId="80" fillId="0" borderId="49" xfId="74" applyNumberFormat="1" applyFont="1" applyBorder="1" applyAlignment="1">
      <alignment horizontal="right" indent="1"/>
      <protection/>
    </xf>
    <xf numFmtId="3" fontId="80" fillId="0" borderId="50" xfId="74" applyNumberFormat="1" applyFont="1" applyBorder="1" applyAlignment="1">
      <alignment horizontal="right" indent="1"/>
      <protection/>
    </xf>
    <xf numFmtId="3" fontId="80" fillId="0" borderId="51" xfId="74" applyNumberFormat="1" applyFont="1" applyBorder="1" applyAlignment="1">
      <alignment horizontal="right" indent="1"/>
      <protection/>
    </xf>
    <xf numFmtId="1" fontId="80" fillId="0" borderId="47" xfId="74" applyNumberFormat="1" applyFont="1" applyBorder="1" applyAlignment="1">
      <alignment horizontal="right" indent="2"/>
      <protection/>
    </xf>
    <xf numFmtId="1" fontId="80" fillId="0" borderId="0" xfId="74" applyNumberFormat="1" applyFont="1" applyBorder="1" applyAlignment="1">
      <alignment horizontal="right" indent="2"/>
      <protection/>
    </xf>
    <xf numFmtId="1" fontId="80" fillId="0" borderId="48" xfId="74" applyNumberFormat="1" applyFont="1" applyBorder="1" applyAlignment="1">
      <alignment horizontal="right" indent="2"/>
      <protection/>
    </xf>
    <xf numFmtId="1" fontId="80" fillId="0" borderId="49" xfId="74" applyNumberFormat="1" applyFont="1" applyBorder="1" applyAlignment="1">
      <alignment horizontal="right" indent="2"/>
      <protection/>
    </xf>
    <xf numFmtId="1" fontId="80" fillId="0" borderId="50" xfId="74" applyNumberFormat="1" applyFont="1" applyBorder="1" applyAlignment="1">
      <alignment horizontal="right" indent="2"/>
      <protection/>
    </xf>
    <xf numFmtId="1" fontId="80" fillId="0" borderId="51" xfId="74" applyNumberFormat="1" applyFont="1" applyBorder="1" applyAlignment="1">
      <alignment horizontal="right" indent="2"/>
      <protection/>
    </xf>
    <xf numFmtId="2" fontId="80" fillId="0" borderId="47" xfId="74" applyNumberFormat="1" applyFont="1" applyBorder="1" applyAlignment="1">
      <alignment horizontal="center"/>
      <protection/>
    </xf>
    <xf numFmtId="2" fontId="80" fillId="0" borderId="0" xfId="74" applyNumberFormat="1" applyFont="1" applyBorder="1" applyAlignment="1">
      <alignment horizontal="center"/>
      <protection/>
    </xf>
    <xf numFmtId="2" fontId="80" fillId="0" borderId="48" xfId="74" applyNumberFormat="1" applyFont="1" applyBorder="1" applyAlignment="1">
      <alignment horizontal="center"/>
      <protection/>
    </xf>
    <xf numFmtId="2" fontId="80" fillId="0" borderId="0" xfId="74" applyNumberFormat="1" applyFont="1" applyAlignment="1">
      <alignment horizontal="center"/>
      <protection/>
    </xf>
    <xf numFmtId="2" fontId="80" fillId="0" borderId="49" xfId="74" applyNumberFormat="1" applyFont="1" applyBorder="1" applyAlignment="1">
      <alignment horizontal="center"/>
      <protection/>
    </xf>
    <xf numFmtId="2" fontId="80" fillId="0" borderId="50" xfId="74" applyNumberFormat="1" applyFont="1" applyBorder="1" applyAlignment="1">
      <alignment horizontal="center"/>
      <protection/>
    </xf>
    <xf numFmtId="2" fontId="80" fillId="0" borderId="51" xfId="74" applyNumberFormat="1" applyFont="1" applyBorder="1" applyAlignment="1">
      <alignment horizontal="center"/>
      <protection/>
    </xf>
    <xf numFmtId="1" fontId="80" fillId="0" borderId="0" xfId="74" applyNumberFormat="1" applyFont="1" applyAlignment="1">
      <alignment horizontal="right" indent="2"/>
      <protection/>
    </xf>
    <xf numFmtId="177" fontId="59" fillId="0" borderId="47" xfId="74" applyNumberFormat="1" applyFont="1" applyBorder="1" applyAlignment="1">
      <alignment horizontal="right" indent="1"/>
      <protection/>
    </xf>
    <xf numFmtId="177" fontId="59" fillId="0" borderId="48" xfId="74" applyNumberFormat="1" applyFont="1" applyBorder="1" applyAlignment="1">
      <alignment horizontal="right" indent="1"/>
      <protection/>
    </xf>
    <xf numFmtId="177" fontId="59" fillId="0" borderId="49" xfId="74" applyNumberFormat="1" applyFont="1" applyBorder="1" applyAlignment="1">
      <alignment horizontal="right" indent="1"/>
      <protection/>
    </xf>
    <xf numFmtId="177" fontId="59" fillId="0" borderId="50" xfId="74" applyNumberFormat="1" applyFont="1" applyBorder="1" applyAlignment="1">
      <alignment horizontal="right" indent="1"/>
      <protection/>
    </xf>
    <xf numFmtId="177" fontId="59" fillId="0" borderId="51" xfId="74" applyNumberFormat="1" applyFont="1" applyBorder="1" applyAlignment="1">
      <alignment horizontal="right" indent="1"/>
      <protection/>
    </xf>
    <xf numFmtId="0" fontId="59" fillId="0" borderId="52" xfId="74" applyFont="1" applyBorder="1">
      <alignment/>
      <protection/>
    </xf>
    <xf numFmtId="0" fontId="59" fillId="0" borderId="53" xfId="74" applyFont="1" applyBorder="1">
      <alignment/>
      <protection/>
    </xf>
    <xf numFmtId="0" fontId="59" fillId="0" borderId="54" xfId="74" applyFont="1" applyBorder="1">
      <alignment/>
      <protection/>
    </xf>
    <xf numFmtId="0" fontId="59" fillId="0" borderId="55" xfId="74" applyFont="1" applyBorder="1">
      <alignment/>
      <protection/>
    </xf>
    <xf numFmtId="0" fontId="59" fillId="0" borderId="56" xfId="74" applyFont="1" applyBorder="1">
      <alignment/>
      <protection/>
    </xf>
    <xf numFmtId="0" fontId="80" fillId="0" borderId="58" xfId="74" applyFont="1" applyBorder="1">
      <alignment/>
      <protection/>
    </xf>
    <xf numFmtId="0" fontId="80" fillId="0" borderId="57" xfId="74" applyFont="1" applyBorder="1">
      <alignment/>
      <protection/>
    </xf>
    <xf numFmtId="0" fontId="80" fillId="0" borderId="59" xfId="74" applyFont="1" applyBorder="1">
      <alignment/>
      <protection/>
    </xf>
    <xf numFmtId="0" fontId="80" fillId="0" borderId="60" xfId="74" applyFont="1" applyBorder="1">
      <alignment/>
      <protection/>
    </xf>
    <xf numFmtId="0" fontId="80" fillId="0" borderId="61" xfId="74" applyFont="1" applyBorder="1">
      <alignment/>
      <protection/>
    </xf>
    <xf numFmtId="0" fontId="80" fillId="0" borderId="62" xfId="74" applyFont="1" applyBorder="1">
      <alignment/>
      <protection/>
    </xf>
    <xf numFmtId="3" fontId="59" fillId="0" borderId="0" xfId="74" applyNumberFormat="1" applyFont="1">
      <alignment/>
      <protection/>
    </xf>
    <xf numFmtId="3" fontId="58" fillId="0" borderId="0" xfId="74" applyNumberFormat="1" applyFont="1">
      <alignment/>
      <protection/>
    </xf>
    <xf numFmtId="0" fontId="62" fillId="0" borderId="52" xfId="74" applyFont="1" applyBorder="1">
      <alignment/>
      <protection/>
    </xf>
    <xf numFmtId="0" fontId="62" fillId="0" borderId="40" xfId="74" applyFont="1" applyBorder="1">
      <alignment/>
      <protection/>
    </xf>
    <xf numFmtId="0" fontId="62" fillId="0" borderId="53" xfId="74" applyFont="1" applyBorder="1">
      <alignment/>
      <protection/>
    </xf>
    <xf numFmtId="0" fontId="62" fillId="0" borderId="54" xfId="74" applyFont="1" applyBorder="1">
      <alignment/>
      <protection/>
    </xf>
    <xf numFmtId="0" fontId="62" fillId="0" borderId="55" xfId="74" applyFont="1" applyBorder="1">
      <alignment/>
      <protection/>
    </xf>
    <xf numFmtId="0" fontId="62" fillId="0" borderId="56" xfId="74" applyFont="1" applyBorder="1">
      <alignment/>
      <protection/>
    </xf>
    <xf numFmtId="0" fontId="81" fillId="0" borderId="0" xfId="74" applyFont="1" applyAlignment="1">
      <alignment horizontal="left" indent="1"/>
      <protection/>
    </xf>
    <xf numFmtId="170" fontId="59" fillId="0" borderId="47" xfId="74" applyNumberFormat="1" applyFont="1" applyBorder="1">
      <alignment/>
      <protection/>
    </xf>
    <xf numFmtId="170" fontId="59" fillId="0" borderId="0" xfId="74" applyNumberFormat="1" applyFont="1" applyBorder="1">
      <alignment/>
      <protection/>
    </xf>
    <xf numFmtId="170" fontId="59" fillId="0" borderId="48" xfId="74" applyNumberFormat="1" applyFont="1" applyBorder="1">
      <alignment/>
      <protection/>
    </xf>
    <xf numFmtId="170" fontId="59" fillId="0" borderId="0" xfId="74" applyNumberFormat="1" applyFont="1">
      <alignment/>
      <protection/>
    </xf>
    <xf numFmtId="170" fontId="59" fillId="0" borderId="49" xfId="74" applyNumberFormat="1" applyFont="1" applyBorder="1">
      <alignment/>
      <protection/>
    </xf>
    <xf numFmtId="170" fontId="59" fillId="0" borderId="50" xfId="74" applyNumberFormat="1" applyFont="1" applyBorder="1">
      <alignment/>
      <protection/>
    </xf>
    <xf numFmtId="170" fontId="59" fillId="0" borderId="51" xfId="74" applyNumberFormat="1" applyFont="1" applyBorder="1">
      <alignment/>
      <protection/>
    </xf>
    <xf numFmtId="177" fontId="59" fillId="0" borderId="47" xfId="74" applyNumberFormat="1" applyFont="1" applyBorder="1">
      <alignment/>
      <protection/>
    </xf>
    <xf numFmtId="177" fontId="59" fillId="0" borderId="0" xfId="74" applyNumberFormat="1" applyFont="1" applyBorder="1">
      <alignment/>
      <protection/>
    </xf>
    <xf numFmtId="177" fontId="59" fillId="0" borderId="48" xfId="74" applyNumberFormat="1" applyFont="1" applyBorder="1">
      <alignment/>
      <protection/>
    </xf>
    <xf numFmtId="177" fontId="59" fillId="0" borderId="0" xfId="74" applyNumberFormat="1" applyFont="1">
      <alignment/>
      <protection/>
    </xf>
    <xf numFmtId="177" fontId="59" fillId="0" borderId="49" xfId="74" applyNumberFormat="1" applyFont="1" applyBorder="1">
      <alignment/>
      <protection/>
    </xf>
    <xf numFmtId="177" fontId="59" fillId="0" borderId="50" xfId="74" applyNumberFormat="1" applyFont="1" applyBorder="1">
      <alignment/>
      <protection/>
    </xf>
    <xf numFmtId="177" fontId="59" fillId="0" borderId="51" xfId="74" applyNumberFormat="1" applyFont="1" applyBorder="1">
      <alignment/>
      <protection/>
    </xf>
    <xf numFmtId="177" fontId="81" fillId="0" borderId="47" xfId="74" applyNumberFormat="1" applyFont="1" applyBorder="1" applyAlignment="1">
      <alignment horizontal="right" indent="1"/>
      <protection/>
    </xf>
    <xf numFmtId="177" fontId="81" fillId="0" borderId="0" xfId="74" applyNumberFormat="1" applyFont="1" applyBorder="1" applyAlignment="1">
      <alignment horizontal="right" indent="1"/>
      <protection/>
    </xf>
    <xf numFmtId="177" fontId="81" fillId="0" borderId="48" xfId="74" applyNumberFormat="1" applyFont="1" applyBorder="1" applyAlignment="1">
      <alignment horizontal="right" indent="1"/>
      <protection/>
    </xf>
    <xf numFmtId="177" fontId="81" fillId="0" borderId="49" xfId="74" applyNumberFormat="1" applyFont="1" applyBorder="1" applyAlignment="1">
      <alignment horizontal="right" indent="1"/>
      <protection/>
    </xf>
    <xf numFmtId="177" fontId="81" fillId="0" borderId="50" xfId="74" applyNumberFormat="1" applyFont="1" applyBorder="1" applyAlignment="1">
      <alignment horizontal="right" indent="1"/>
      <protection/>
    </xf>
    <xf numFmtId="177" fontId="81" fillId="0" borderId="51" xfId="74" applyNumberFormat="1" applyFont="1" applyBorder="1" applyAlignment="1">
      <alignment horizontal="right" indent="1"/>
      <protection/>
    </xf>
    <xf numFmtId="177" fontId="82" fillId="0" borderId="47" xfId="74" applyNumberFormat="1" applyFont="1" applyFill="1" applyBorder="1" applyAlignment="1">
      <alignment horizontal="right" vertical="center" indent="1"/>
      <protection/>
    </xf>
    <xf numFmtId="177" fontId="82" fillId="0" borderId="0" xfId="74" applyNumberFormat="1" applyFont="1" applyFill="1" applyBorder="1" applyAlignment="1">
      <alignment horizontal="right" vertical="center" indent="1"/>
      <protection/>
    </xf>
    <xf numFmtId="177" fontId="82" fillId="0" borderId="48" xfId="74" applyNumberFormat="1" applyFont="1" applyFill="1" applyBorder="1" applyAlignment="1">
      <alignment horizontal="right" vertical="center" indent="1"/>
      <protection/>
    </xf>
    <xf numFmtId="177" fontId="82" fillId="0" borderId="0" xfId="74" applyNumberFormat="1" applyFont="1" applyFill="1" applyAlignment="1">
      <alignment horizontal="right" vertical="center" indent="1"/>
      <protection/>
    </xf>
    <xf numFmtId="177" fontId="82" fillId="0" borderId="49" xfId="74" applyNumberFormat="1" applyFont="1" applyFill="1" applyBorder="1" applyAlignment="1">
      <alignment horizontal="right" vertical="center" indent="1"/>
      <protection/>
    </xf>
    <xf numFmtId="177" fontId="82" fillId="0" borderId="50" xfId="74" applyNumberFormat="1" applyFont="1" applyFill="1" applyBorder="1" applyAlignment="1">
      <alignment horizontal="right" vertical="center" indent="1"/>
      <protection/>
    </xf>
    <xf numFmtId="177" fontId="82" fillId="0" borderId="51" xfId="74" applyNumberFormat="1" applyFont="1" applyFill="1" applyBorder="1" applyAlignment="1">
      <alignment horizontal="right" vertical="center" indent="1"/>
      <protection/>
    </xf>
    <xf numFmtId="0" fontId="83" fillId="0" borderId="47" xfId="74" applyFont="1" applyBorder="1">
      <alignment/>
      <protection/>
    </xf>
    <xf numFmtId="0" fontId="83" fillId="0" borderId="0" xfId="74" applyFont="1" applyBorder="1">
      <alignment/>
      <protection/>
    </xf>
    <xf numFmtId="0" fontId="83" fillId="0" borderId="48" xfId="74" applyFont="1" applyBorder="1">
      <alignment/>
      <protection/>
    </xf>
    <xf numFmtId="0" fontId="83" fillId="0" borderId="49" xfId="74" applyFont="1" applyBorder="1">
      <alignment/>
      <protection/>
    </xf>
    <xf numFmtId="0" fontId="83" fillId="0" borderId="50" xfId="74" applyFont="1" applyBorder="1">
      <alignment/>
      <protection/>
    </xf>
    <xf numFmtId="0" fontId="83" fillId="0" borderId="51" xfId="74" applyFont="1" applyBorder="1">
      <alignment/>
      <protection/>
    </xf>
    <xf numFmtId="177" fontId="83" fillId="0" borderId="47" xfId="74" applyNumberFormat="1" applyFont="1" applyBorder="1" applyAlignment="1">
      <alignment horizontal="right" indent="1"/>
      <protection/>
    </xf>
    <xf numFmtId="177" fontId="83" fillId="0" borderId="0" xfId="74" applyNumberFormat="1" applyFont="1" applyBorder="1" applyAlignment="1">
      <alignment horizontal="right" indent="1"/>
      <protection/>
    </xf>
    <xf numFmtId="177" fontId="83" fillId="0" borderId="48" xfId="74" applyNumberFormat="1" applyFont="1" applyBorder="1" applyAlignment="1">
      <alignment horizontal="right" indent="1"/>
      <protection/>
    </xf>
    <xf numFmtId="177" fontId="83" fillId="0" borderId="49" xfId="74" applyNumberFormat="1" applyFont="1" applyBorder="1" applyAlignment="1">
      <alignment horizontal="right" indent="1"/>
      <protection/>
    </xf>
    <xf numFmtId="177" fontId="83" fillId="0" borderId="50" xfId="74" applyNumberFormat="1" applyFont="1" applyBorder="1" applyAlignment="1">
      <alignment horizontal="right" indent="1"/>
      <protection/>
    </xf>
    <xf numFmtId="177" fontId="83" fillId="0" borderId="51" xfId="74" applyNumberFormat="1" applyFont="1" applyBorder="1" applyAlignment="1">
      <alignment horizontal="right" indent="1"/>
      <protection/>
    </xf>
    <xf numFmtId="0" fontId="83" fillId="0" borderId="52" xfId="74" applyFont="1" applyBorder="1">
      <alignment/>
      <protection/>
    </xf>
    <xf numFmtId="0" fontId="83" fillId="0" borderId="40" xfId="74" applyFont="1" applyBorder="1">
      <alignment/>
      <protection/>
    </xf>
    <xf numFmtId="0" fontId="83" fillId="0" borderId="53" xfId="74" applyFont="1" applyBorder="1">
      <alignment/>
      <protection/>
    </xf>
    <xf numFmtId="0" fontId="83" fillId="0" borderId="54" xfId="74" applyFont="1" applyBorder="1">
      <alignment/>
      <protection/>
    </xf>
    <xf numFmtId="0" fontId="83" fillId="0" borderId="55" xfId="74" applyFont="1" applyBorder="1">
      <alignment/>
      <protection/>
    </xf>
    <xf numFmtId="0" fontId="83" fillId="0" borderId="56" xfId="74" applyFont="1" applyBorder="1">
      <alignment/>
      <protection/>
    </xf>
    <xf numFmtId="177" fontId="59" fillId="0" borderId="47" xfId="74" applyNumberFormat="1" applyFont="1" applyFill="1" applyBorder="1" applyAlignment="1">
      <alignment horizontal="right" vertical="center" indent="1"/>
      <protection/>
    </xf>
    <xf numFmtId="177" fontId="59" fillId="0" borderId="0" xfId="74" applyNumberFormat="1" applyFont="1" applyFill="1" applyBorder="1" applyAlignment="1">
      <alignment horizontal="right" vertical="center" indent="1"/>
      <protection/>
    </xf>
    <xf numFmtId="177" fontId="59" fillId="0" borderId="48" xfId="74" applyNumberFormat="1" applyFont="1" applyFill="1" applyBorder="1" applyAlignment="1">
      <alignment horizontal="right" vertical="center" indent="1"/>
      <protection/>
    </xf>
    <xf numFmtId="177" fontId="59" fillId="0" borderId="49" xfId="74" applyNumberFormat="1" applyFont="1" applyFill="1" applyBorder="1" applyAlignment="1">
      <alignment horizontal="right" vertical="center" indent="1"/>
      <protection/>
    </xf>
    <xf numFmtId="177" fontId="59" fillId="0" borderId="50" xfId="74" applyNumberFormat="1" applyFont="1" applyFill="1" applyBorder="1" applyAlignment="1">
      <alignment horizontal="right" vertical="center" indent="1"/>
      <protection/>
    </xf>
    <xf numFmtId="177" fontId="59" fillId="0" borderId="51" xfId="74" applyNumberFormat="1" applyFont="1" applyFill="1" applyBorder="1" applyAlignment="1">
      <alignment horizontal="right" vertical="center" indent="1"/>
      <protection/>
    </xf>
  </cellXfs>
  <cellStyles count="2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752-93035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illares_participaciones" xfId="57"/>
    <cellStyle name="Neutral" xfId="58"/>
    <cellStyle name="No-definido" xfId="59"/>
    <cellStyle name="Normal 2" xfId="60"/>
    <cellStyle name="Normal 2 2" xfId="61"/>
    <cellStyle name="Normal 3" xfId="62"/>
    <cellStyle name="Normal_Libro1 (3)" xfId="63"/>
    <cellStyle name="Normal_Libro2 (5)" xfId="64"/>
    <cellStyle name="Note" xfId="65"/>
    <cellStyle name="Output" xfId="66"/>
    <cellStyle name="Percent 2" xfId="67"/>
    <cellStyle name="Percent 3" xfId="68"/>
    <cellStyle name="Porcentaje" xfId="69"/>
    <cellStyle name="Title" xfId="70"/>
    <cellStyle name="Total" xfId="71"/>
    <cellStyle name="Warning Text" xfId="72"/>
    <cellStyle name="Normal 4" xfId="73"/>
    <cellStyle name="0752-93035 2" xfId="74"/>
    <cellStyle name="Normal 5" xfId="75"/>
    <cellStyle name="-" xfId="76"/>
    <cellStyle name="ENCE Número" xfId="77"/>
    <cellStyle name="ENCE Título" xfId="78"/>
    <cellStyle name="Millares 2" xfId="79"/>
    <cellStyle name="Normal 7" xfId="80"/>
    <cellStyle name="******************************************" xfId="81"/>
    <cellStyle name="Column heading" xfId="82"/>
    <cellStyle name="Comma0" xfId="83"/>
    <cellStyle name="Corner heading" xfId="84"/>
    <cellStyle name="Currency0" xfId="85"/>
    <cellStyle name="Data" xfId="86"/>
    <cellStyle name="Data no deci" xfId="87"/>
    <cellStyle name="Data Superscript" xfId="88"/>
    <cellStyle name="Data_1-1A-Regular" xfId="89"/>
    <cellStyle name="Data-one deci" xfId="90"/>
    <cellStyle name="Date" xfId="91"/>
    <cellStyle name="esther" xfId="92"/>
    <cellStyle name="Estilo 1" xfId="93"/>
    <cellStyle name="Euro 3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Fixed" xfId="102"/>
    <cellStyle name="Heading 1 3" xfId="103"/>
    <cellStyle name="Heading 2 3" xfId="104"/>
    <cellStyle name="Hed Side" xfId="105"/>
    <cellStyle name="Hed Side bold" xfId="106"/>
    <cellStyle name="Hed Side Indent" xfId="107"/>
    <cellStyle name="Hed Side Regular" xfId="108"/>
    <cellStyle name="Hed Side_1-1A-Regular" xfId="109"/>
    <cellStyle name="Hed Top" xfId="110"/>
    <cellStyle name="Hed Top - SECTION" xfId="111"/>
    <cellStyle name="Hed Top_3-new4" xfId="112"/>
    <cellStyle name="Hipervínculo 2" xfId="113"/>
    <cellStyle name="Millares [0] 2" xfId="114"/>
    <cellStyle name="Milliers [0]_Annex_comb_guideline_version4-2" xfId="115"/>
    <cellStyle name="Milliers_Annex_comb_guideline_version4-2" xfId="116"/>
    <cellStyle name="Monétaire [0]_Annex comb guideline 4-7" xfId="117"/>
    <cellStyle name="Monétaire_Annex_comb_guideline_version4-2" xfId="118"/>
    <cellStyle name="Normal - Style1" xfId="119"/>
    <cellStyle name="Normal - Style2" xfId="120"/>
    <cellStyle name="Normal - Style3" xfId="121"/>
    <cellStyle name="Normal - Style4" xfId="122"/>
    <cellStyle name="Normal - Style5" xfId="123"/>
    <cellStyle name="Normal 2 4" xfId="124"/>
    <cellStyle name="Normal 2 2 4" xfId="125"/>
    <cellStyle name="Normal 2 2 2" xfId="126"/>
    <cellStyle name="Normal 3 3" xfId="127"/>
    <cellStyle name="Porcentaje 3" xfId="128"/>
    <cellStyle name="Porcentual 2" xfId="129"/>
    <cellStyle name="Porcentual 3" xfId="130"/>
    <cellStyle name="Reference" xfId="131"/>
    <cellStyle name="Row heading" xfId="132"/>
    <cellStyle name="Separador de milhares [0]_ACTUACION PATRIMONIAL" xfId="133"/>
    <cellStyle name="Source Hed" xfId="134"/>
    <cellStyle name="Source Letter" xfId="135"/>
    <cellStyle name="Source Superscript" xfId="136"/>
    <cellStyle name="Source Text" xfId="137"/>
    <cellStyle name="State" xfId="138"/>
    <cellStyle name="Superscript" xfId="139"/>
    <cellStyle name="Superscript- regular" xfId="140"/>
    <cellStyle name="Superscript_1-1A-Regular" xfId="141"/>
    <cellStyle name="Table Data" xfId="142"/>
    <cellStyle name="Table Head Top" xfId="143"/>
    <cellStyle name="Table Hed Side" xfId="144"/>
    <cellStyle name="Table Title" xfId="145"/>
    <cellStyle name="Title Text" xfId="146"/>
    <cellStyle name="Title Text 1" xfId="147"/>
    <cellStyle name="Title Text 2" xfId="148"/>
    <cellStyle name="Title-1" xfId="149"/>
    <cellStyle name="Title-2" xfId="150"/>
    <cellStyle name="Title-3" xfId="151"/>
    <cellStyle name="Wrap" xfId="152"/>
    <cellStyle name="Wrap Bold" xfId="153"/>
    <cellStyle name="Wrap Title" xfId="154"/>
    <cellStyle name="Wrap_NTS99-~11" xfId="155"/>
    <cellStyle name="Normal 10" xfId="156"/>
    <cellStyle name="Euro 2" xfId="157"/>
    <cellStyle name="Heading 1 2" xfId="158"/>
    <cellStyle name="Heading 2 2" xfId="159"/>
    <cellStyle name="Neutral 2" xfId="160"/>
    <cellStyle name="Normal 2 3" xfId="161"/>
    <cellStyle name="Normal 2 2 3" xfId="162"/>
    <cellStyle name="Normal 3 2" xfId="163"/>
    <cellStyle name="Normal 5 2" xfId="164"/>
    <cellStyle name="Note 2" xfId="165"/>
    <cellStyle name="Percent 2 2" xfId="166"/>
    <cellStyle name="Porcentaje 2" xfId="167"/>
    <cellStyle name="Total 2" xfId="168"/>
    <cellStyle name="Normal 8" xfId="169"/>
    <cellStyle name="Normal 6" xfId="170"/>
    <cellStyle name="Normal 9" xfId="171"/>
    <cellStyle name="Normal 11" xfId="172"/>
    <cellStyle name="Porcentaje 4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0" xfId="182"/>
    <cellStyle name="Millares 4" xfId="183"/>
    <cellStyle name="Millares 3" xfId="184"/>
    <cellStyle name="Porcentaje 5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0" xfId="195"/>
    <cellStyle name="Normal 31" xfId="196"/>
    <cellStyle name="Millares [0] 3" xfId="197"/>
    <cellStyle name="Porcentaje 6" xfId="198"/>
    <cellStyle name="Calculation 2" xfId="199"/>
    <cellStyle name="Input 2" xfId="200"/>
    <cellStyle name="Note 3" xfId="201"/>
    <cellStyle name="Output 2" xfId="202"/>
    <cellStyle name="Total 2 2" xfId="203"/>
    <cellStyle name="Normal 32" xfId="204"/>
    <cellStyle name="Normal 33" xfId="205"/>
    <cellStyle name="Normal 34" xfId="206"/>
    <cellStyle name="Normal 35" xfId="207"/>
    <cellStyle name="Normal 37" xfId="208"/>
    <cellStyle name="Millares [0] 4" xfId="209"/>
    <cellStyle name="Porcentaje 7" xfId="210"/>
    <cellStyle name="Normal 38" xfId="211"/>
    <cellStyle name="Normal 36" xfId="212"/>
    <cellStyle name="Millares 5" xfId="213"/>
    <cellStyle name="Millares 6" xfId="214"/>
    <cellStyle name="Millares 7" xfId="215"/>
    <cellStyle name="Millares 8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80" mc:Ignorable="a14" a14:legacySpreadsheetColorIndex="18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FF9900" mc:Ignorable="a14" a14:legacySpreadsheetColorIndex="5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pulpwatch.com\Outlook%20models\March%202005\demand%20_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95"/>
  <sheetViews>
    <sheetView zoomScale="85" zoomScaleNormal="85" workbookViewId="0" topLeftCell="B5">
      <pane xSplit="4" ySplit="2" topLeftCell="F37" activePane="bottomRight" state="frozen"/>
      <selection pane="topLeft" activeCell="B5" sqref="B5"/>
      <selection pane="topRight" activeCell="F5" sqref="F5"/>
      <selection pane="bottomLeft" activeCell="B7" sqref="B7"/>
      <selection pane="bottomRight" activeCell="M54" sqref="M54"/>
    </sheetView>
  </sheetViews>
  <sheetFormatPr defaultColWidth="11.421875" defaultRowHeight="12.75"/>
  <cols>
    <col min="1" max="1" width="2.7109375" style="0" customWidth="1"/>
    <col min="2" max="2" width="64.140625" style="0" customWidth="1"/>
    <col min="3" max="3" width="1.57421875" style="33" customWidth="1"/>
    <col min="4" max="4" width="1.148437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125" style="138" customWidth="1"/>
    <col min="14" max="14" width="11.28125" style="0" bestFit="1" customWidth="1"/>
    <col min="15" max="15" width="11.28125" style="0" customWidth="1"/>
    <col min="16" max="17" width="12.28125" style="0" bestFit="1" customWidth="1"/>
    <col min="18" max="21" width="12.28125" style="0" customWidth="1"/>
    <col min="22" max="22" width="11.57421875" style="0" customWidth="1"/>
    <col min="23" max="23" width="12.28125" style="0" bestFit="1" customWidth="1"/>
    <col min="24" max="24" width="0.85546875" style="0" customWidth="1"/>
  </cols>
  <sheetData>
    <row r="1" spans="2:22" ht="14.25" hidden="1">
      <c r="B1" s="52" t="s">
        <v>161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 ht="12.75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162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163</v>
      </c>
      <c r="C5" s="73"/>
      <c r="D5" s="74"/>
      <c r="E5" s="74"/>
      <c r="F5" s="75" t="s">
        <v>164</v>
      </c>
      <c r="G5" s="75" t="s">
        <v>165</v>
      </c>
      <c r="H5" s="75" t="s">
        <v>166</v>
      </c>
      <c r="I5" s="75" t="s">
        <v>167</v>
      </c>
      <c r="J5" s="75" t="s">
        <v>164</v>
      </c>
      <c r="K5" s="75" t="s">
        <v>165</v>
      </c>
      <c r="L5" s="75" t="s">
        <v>166</v>
      </c>
      <c r="M5" s="75" t="s">
        <v>167</v>
      </c>
      <c r="N5" s="75" t="s">
        <v>168</v>
      </c>
      <c r="O5" s="75" t="s">
        <v>169</v>
      </c>
      <c r="P5" s="75" t="s">
        <v>170</v>
      </c>
      <c r="Q5" s="75" t="s">
        <v>171</v>
      </c>
      <c r="R5" s="75" t="s">
        <v>168</v>
      </c>
      <c r="S5" s="75" t="s">
        <v>169</v>
      </c>
      <c r="T5" s="75" t="s">
        <v>170</v>
      </c>
      <c r="U5" s="75" t="s">
        <v>171</v>
      </c>
      <c r="V5" s="76" t="s">
        <v>172</v>
      </c>
    </row>
    <row r="6" spans="2:22" ht="15">
      <c r="B6" s="72" t="s">
        <v>173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207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158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535551.44670745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175</v>
      </c>
      <c r="C11" s="81"/>
      <c r="D11" s="81"/>
      <c r="E11" s="81"/>
      <c r="F11" s="86">
        <f>+N11</f>
        <v>-19291.986364912966</v>
      </c>
      <c r="G11" s="86">
        <f>+O11-N11</f>
        <v>-10286.65785695706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176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</v>
      </c>
      <c r="I13" s="86">
        <f>+Q13-P13</f>
        <v>-2324.202748296506</v>
      </c>
      <c r="J13" s="86">
        <f>+R13</f>
        <v>20137.17294737009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</v>
      </c>
      <c r="P13" s="86">
        <v>-70176.40928500141</v>
      </c>
      <c r="Q13" s="86">
        <v>-72500.61203329792</v>
      </c>
      <c r="R13" s="86">
        <v>20137.17294737009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177</v>
      </c>
      <c r="C14" s="91"/>
      <c r="D14" s="91"/>
      <c r="E14" s="91"/>
      <c r="F14" s="92">
        <f aca="true" t="shared" si="0" ref="F14:M14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-0.01336890519742311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178</v>
      </c>
      <c r="C15" s="91"/>
      <c r="D15" s="91"/>
      <c r="E15" s="91"/>
      <c r="F15" s="92">
        <f aca="true" t="shared" si="1" ref="F15:K15">(F13*4)/F42</f>
        <v>-0.091085325750548</v>
      </c>
      <c r="G15" s="92">
        <f t="shared" si="1"/>
        <v>-0.07574976904156926</v>
      </c>
      <c r="H15" s="92">
        <f t="shared" si="1"/>
        <v>-0.06959452106667248</v>
      </c>
      <c r="I15" s="92">
        <f t="shared" si="1"/>
        <v>-0.009100616502247093</v>
      </c>
      <c r="J15" s="92">
        <f t="shared" si="1"/>
        <v>0.0682426694800813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-0.030361775250182663</v>
      </c>
      <c r="O15" s="92">
        <v>-0.05591775822427969</v>
      </c>
      <c r="P15" s="92">
        <v>-0.08921887390628352</v>
      </c>
      <c r="Q15" s="92">
        <v>-0.0946274683905893</v>
      </c>
      <c r="R15" s="92">
        <v>0.02274755649336043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179</v>
      </c>
      <c r="C17" s="88"/>
      <c r="D17" s="88"/>
      <c r="E17" s="88"/>
      <c r="F17" s="89">
        <f>+N17</f>
        <v>-14.061407140000483</v>
      </c>
      <c r="G17" s="89">
        <f aca="true" t="shared" si="2" ref="G17:M19">+O17-N17</f>
        <v>-365.0379731599997</v>
      </c>
      <c r="H17" s="89">
        <f t="shared" si="2"/>
        <v>608.4588621799999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-379.0993803000002</v>
      </c>
      <c r="P17" s="89">
        <v>229.35948187999966</v>
      </c>
      <c r="Q17" s="89">
        <v>456.0445707800002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180</v>
      </c>
      <c r="C18" s="88"/>
      <c r="D18" s="88"/>
      <c r="E18" s="88"/>
      <c r="F18" s="89">
        <f>+N18</f>
        <v>-12386.14356014</v>
      </c>
      <c r="G18" s="89">
        <f t="shared" si="2"/>
        <v>-5701.007022370002</v>
      </c>
      <c r="H18" s="89">
        <f t="shared" si="2"/>
        <v>-3292.9477298400016</v>
      </c>
      <c r="I18" s="89">
        <f t="shared" si="2"/>
        <v>-23408.93095671</v>
      </c>
      <c r="J18" s="89">
        <f>+R18</f>
        <v>-8997.32918157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</v>
      </c>
      <c r="O18" s="89">
        <v>-18087.150582510003</v>
      </c>
      <c r="P18" s="89">
        <v>-21380.098312350005</v>
      </c>
      <c r="Q18" s="89">
        <v>-44789.02926906</v>
      </c>
      <c r="R18" s="89">
        <v>-8997.32918157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181</v>
      </c>
      <c r="C19" s="88"/>
      <c r="D19" s="88"/>
      <c r="E19" s="88"/>
      <c r="F19" s="89">
        <f>+N19</f>
        <v>-12400.204967280002</v>
      </c>
      <c r="G19" s="89">
        <f t="shared" si="2"/>
        <v>-6066.044995530003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182</v>
      </c>
      <c r="C21" s="88"/>
      <c r="D21" s="88"/>
      <c r="E21" s="95"/>
      <c r="F21" s="89">
        <f>+N21</f>
        <v>-65533.4430157</v>
      </c>
      <c r="G21" s="89">
        <f>+O21-N21</f>
        <v>-9146.25681610938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</v>
      </c>
      <c r="O21" s="89">
        <v>-74679.69983180938</v>
      </c>
      <c r="P21" s="89">
        <v>-77020.49174133006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183</v>
      </c>
      <c r="C23" s="88"/>
      <c r="D23" s="88"/>
      <c r="E23" s="88"/>
      <c r="F23" s="89">
        <f>+N23</f>
        <v>12545.583258810002</v>
      </c>
      <c r="G23" s="89">
        <f>+O23-N23</f>
        <v>8867.99687939</v>
      </c>
      <c r="H23" s="89">
        <f>+P23-O23</f>
        <v>7790.873880619994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184</v>
      </c>
      <c r="C25" s="81"/>
      <c r="D25" s="81"/>
      <c r="E25" s="81"/>
      <c r="F25" s="86">
        <f aca="true" t="shared" si="3" ref="F25:K25">+F13+F19+F21+F23</f>
        <v>-93868.58382153297</v>
      </c>
      <c r="G25" s="86">
        <f t="shared" si="3"/>
        <v>-29793.332542736436</v>
      </c>
      <c r="H25" s="86">
        <f t="shared" si="3"/>
        <v>-15481.26947371207</v>
      </c>
      <c r="I25" s="86">
        <f t="shared" si="3"/>
        <v>-15427.621565491161</v>
      </c>
      <c r="J25" s="86">
        <f t="shared" si="3"/>
        <v>6710.935345180091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</v>
      </c>
      <c r="O25" s="86">
        <v>-123661.9163642694</v>
      </c>
      <c r="P25" s="86">
        <v>-139143.1858379815</v>
      </c>
      <c r="Q25" s="86">
        <v>-154570.80740347263</v>
      </c>
      <c r="R25" s="86">
        <v>6710.935345180091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185</v>
      </c>
      <c r="C26" s="91"/>
      <c r="D26" s="91"/>
      <c r="E26" s="91"/>
      <c r="F26" s="97">
        <f aca="true" t="shared" si="4" ref="F26:M26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0.03779924439098903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-0.318069085663168</v>
      </c>
      <c r="Q26" s="97">
        <v>-0.2679348769444879</v>
      </c>
      <c r="R26" s="97">
        <f>(R25*4)/R44</f>
        <v>0.03779924439098903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186</v>
      </c>
      <c r="C28" s="99"/>
      <c r="D28" s="99"/>
      <c r="E28" s="99"/>
      <c r="F28" s="100">
        <f aca="true" t="shared" si="5" ref="F28:K28">F25/F45</f>
        <v>-0.536698592461595</v>
      </c>
      <c r="G28" s="100">
        <f t="shared" si="5"/>
        <v>-0.17034495450392473</v>
      </c>
      <c r="H28" s="100">
        <f t="shared" si="5"/>
        <v>-0.08851497697948582</v>
      </c>
      <c r="I28" s="100">
        <f t="shared" si="5"/>
        <v>-0.08820824222693631</v>
      </c>
      <c r="J28" s="100">
        <f>J25/174900</f>
        <v>0.03837012775974895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</v>
      </c>
      <c r="O28" s="100">
        <v>-0.7070435469655197</v>
      </c>
      <c r="P28" s="100">
        <v>-0.7955585239450057</v>
      </c>
      <c r="Q28" s="100">
        <v>-0.8837667661719418</v>
      </c>
      <c r="R28" s="100">
        <f>R25/174900</f>
        <v>0.03837012775974895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187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188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2" ht="15">
      <c r="B33" s="72" t="s">
        <v>163</v>
      </c>
      <c r="C33" s="73"/>
      <c r="D33" s="74"/>
      <c r="E33" s="74"/>
      <c r="F33" s="75" t="s">
        <v>164</v>
      </c>
      <c r="G33" s="75" t="s">
        <v>165</v>
      </c>
      <c r="H33" s="75" t="s">
        <v>166</v>
      </c>
      <c r="I33" s="75" t="s">
        <v>167</v>
      </c>
      <c r="J33" s="75" t="s">
        <v>164</v>
      </c>
      <c r="K33" s="75" t="s">
        <v>165</v>
      </c>
      <c r="L33" s="75" t="s">
        <v>166</v>
      </c>
      <c r="M33" s="75" t="s">
        <v>167</v>
      </c>
      <c r="N33" s="75" t="s">
        <v>168</v>
      </c>
      <c r="O33" s="75" t="s">
        <v>169</v>
      </c>
      <c r="P33" s="75" t="s">
        <v>170</v>
      </c>
      <c r="Q33" s="75" t="s">
        <v>171</v>
      </c>
      <c r="R33" s="75" t="s">
        <v>168</v>
      </c>
      <c r="S33" s="75" t="s">
        <v>169</v>
      </c>
      <c r="T33" s="75" t="s">
        <v>170</v>
      </c>
      <c r="U33" s="75" t="s">
        <v>170</v>
      </c>
      <c r="V33" s="76" t="s">
        <v>172</v>
      </c>
    </row>
    <row r="34" spans="2:22" ht="15">
      <c r="B34" s="72" t="s">
        <v>173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174</v>
      </c>
    </row>
    <row r="35" spans="2:22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2" ht="15">
      <c r="B36" s="80" t="s">
        <v>189</v>
      </c>
      <c r="C36" s="88"/>
      <c r="D36" s="88"/>
      <c r="E36" s="88"/>
      <c r="F36" s="114">
        <v>882625.5372401493</v>
      </c>
      <c r="G36" s="115">
        <v>906022.8420649448</v>
      </c>
      <c r="H36" s="114">
        <v>957346.8372224069</v>
      </c>
      <c r="I36" s="115">
        <v>980154.8375657693</v>
      </c>
      <c r="J36" s="115">
        <v>981992.5707537516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</v>
      </c>
      <c r="O36" s="114">
        <f>+G36</f>
        <v>906022.8420649448</v>
      </c>
      <c r="P36" s="114">
        <f>+H36</f>
        <v>957346.8372224069</v>
      </c>
      <c r="Q36" s="114">
        <f>+I36</f>
        <v>980154.8375657693</v>
      </c>
      <c r="R36" s="114">
        <v>981992.5707537516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2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2" ht="15">
      <c r="B38" s="84" t="s">
        <v>206</v>
      </c>
      <c r="C38" s="88"/>
      <c r="D38" s="88"/>
      <c r="E38" s="88"/>
      <c r="F38" s="89">
        <v>2896.8287397999998</v>
      </c>
      <c r="G38" s="89">
        <v>6888.623824120002</v>
      </c>
      <c r="H38" s="89">
        <v>9197.423244829999</v>
      </c>
      <c r="I38" s="89">
        <v>13044.899696580003</v>
      </c>
      <c r="J38" s="89">
        <v>144222.109923</v>
      </c>
      <c r="K38" s="89">
        <f>+K63</f>
        <v>140929.85563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6888.623824120002</v>
      </c>
      <c r="P38" s="89">
        <f>+H38</f>
        <v>9197.423244829999</v>
      </c>
      <c r="Q38" s="89">
        <f>+I38</f>
        <v>13044.899696580003</v>
      </c>
      <c r="R38" s="89">
        <v>144222.109923</v>
      </c>
      <c r="S38" s="89">
        <f aca="true" t="shared" si="6" ref="S38:U40">+K38</f>
        <v>140929.85563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2" ht="15">
      <c r="B39" s="84" t="s">
        <v>190</v>
      </c>
      <c r="C39" s="88"/>
      <c r="D39" s="88"/>
      <c r="E39" s="88"/>
      <c r="F39" s="89">
        <v>238219.0955235935</v>
      </c>
      <c r="G39" s="89">
        <v>231994.0677033234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</v>
      </c>
      <c r="O39" s="89">
        <f>+G39</f>
        <v>231994.0677033234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2" ht="15">
      <c r="B40" s="84" t="s">
        <v>191</v>
      </c>
      <c r="C40" s="88"/>
      <c r="D40" s="88"/>
      <c r="E40" s="88"/>
      <c r="F40" s="116">
        <v>126976.75738328448</v>
      </c>
      <c r="G40" s="116">
        <v>93330.72281752466</v>
      </c>
      <c r="H40" s="116">
        <v>49898.32214530367</v>
      </c>
      <c r="I40" s="116">
        <v>28358.636380852302</v>
      </c>
      <c r="J40" s="116">
        <v>54112.70691161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93330.72281752466</v>
      </c>
      <c r="P40" s="116">
        <v>49898.32214530367</v>
      </c>
      <c r="Q40" s="116">
        <f>+I40</f>
        <v>28358.636380852302</v>
      </c>
      <c r="R40" s="116">
        <v>54112.70691161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2" ht="15">
      <c r="B42" s="117" t="s">
        <v>192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aca="true" t="shared" si="7" ref="J42:Q42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2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2" ht="15">
      <c r="B44" s="84" t="s">
        <v>193</v>
      </c>
      <c r="C44" s="88"/>
      <c r="D44" s="88"/>
      <c r="E44" s="88"/>
      <c r="F44" s="89">
        <v>630821.9361501709</v>
      </c>
      <c r="G44" s="89">
        <v>601115.6755199807</v>
      </c>
      <c r="H44" s="89">
        <v>583282.8657244724</v>
      </c>
      <c r="I44" s="89">
        <v>576896.9279631983</v>
      </c>
      <c r="J44" s="89">
        <v>710166.0843548409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630821.9361501709</v>
      </c>
      <c r="O44" s="116">
        <f>+G44</f>
        <v>601115.6755199807</v>
      </c>
      <c r="P44" s="116">
        <v>583282.8657244724</v>
      </c>
      <c r="Q44" s="116">
        <f>+I44</f>
        <v>576896.9279631983</v>
      </c>
      <c r="R44" s="116">
        <v>710166.0843548409</v>
      </c>
      <c r="S44" s="116" t="e">
        <f aca="true" t="shared" si="8" ref="S44:U45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2" ht="15">
      <c r="B45" s="84" t="s">
        <v>194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2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2" ht="15">
      <c r="B47" s="84" t="s">
        <v>195</v>
      </c>
      <c r="C47" s="88"/>
      <c r="D47" s="88"/>
      <c r="E47" s="88"/>
      <c r="F47" s="89">
        <v>10642.825733214286</v>
      </c>
      <c r="G47" s="89">
        <v>8491.044537741429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2" ht="15">
      <c r="B48" s="98" t="s">
        <v>196</v>
      </c>
      <c r="C48" s="118"/>
      <c r="D48" s="118"/>
      <c r="E48" s="118"/>
      <c r="F48" s="119">
        <f>(F44+F47)/F36</f>
        <v>0.7267688672244389</v>
      </c>
      <c r="G48" s="119">
        <v>0.6728381358116188</v>
      </c>
      <c r="H48" s="119">
        <v>0.6162422733870412</v>
      </c>
      <c r="I48" s="119">
        <v>0.5957966380662486</v>
      </c>
      <c r="J48" s="119">
        <v>0.7387232319906875</v>
      </c>
      <c r="K48" s="119" t="e">
        <f aca="true" t="shared" si="9" ref="K48:Q48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0.6728381358116188</v>
      </c>
      <c r="P48" s="119">
        <f t="shared" si="9"/>
        <v>0.6162422733870412</v>
      </c>
      <c r="Q48" s="119">
        <f t="shared" si="9"/>
        <v>0.5957966380662486</v>
      </c>
      <c r="R48" s="119">
        <v>0.7387232319906875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197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aca="true" t="shared" si="10" ref="S50:U51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198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199</v>
      </c>
      <c r="C53" s="88"/>
      <c r="D53" s="88"/>
      <c r="E53" s="88"/>
      <c r="F53" s="116">
        <v>396936.37997</v>
      </c>
      <c r="G53" s="116">
        <v>377482.00680241996</v>
      </c>
      <c r="H53" s="89">
        <v>169900.71576242</v>
      </c>
      <c r="I53" s="116">
        <v>164545.94723</v>
      </c>
      <c r="J53" s="116">
        <v>160082.59979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</v>
      </c>
      <c r="O53" s="116">
        <f>+G53</f>
        <v>377482.00680241996</v>
      </c>
      <c r="P53" s="116">
        <v>169900.71576242</v>
      </c>
      <c r="Q53" s="116">
        <f aca="true" t="shared" si="11" ref="Q53:S54">+I53</f>
        <v>164545.94723</v>
      </c>
      <c r="R53" s="116">
        <f t="shared" si="11"/>
        <v>160082.59979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200</v>
      </c>
      <c r="C54" s="88"/>
      <c r="D54" s="88"/>
      <c r="E54" s="88"/>
      <c r="F54" s="89">
        <v>120787.68263974998</v>
      </c>
      <c r="G54" s="89">
        <v>165162.2060347</v>
      </c>
      <c r="H54" s="89">
        <v>198112.83861958998</v>
      </c>
      <c r="I54" s="116">
        <v>186759.43723991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</v>
      </c>
      <c r="P54" s="116">
        <v>198112.83861958998</v>
      </c>
      <c r="Q54" s="116">
        <f t="shared" si="11"/>
        <v>186759.43723991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201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</v>
      </c>
      <c r="I56" s="89">
        <v>338260.48477333</v>
      </c>
      <c r="J56" s="89">
        <v>220762.49202836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aca="true" t="shared" si="12" ref="N56:S56">+N54+N53-N38</f>
        <v>514827.23386994994</v>
      </c>
      <c r="O56" s="89">
        <f t="shared" si="12"/>
        <v>535755.5890129999</v>
      </c>
      <c r="P56" s="89">
        <f t="shared" si="12"/>
        <v>358816.13113718</v>
      </c>
      <c r="Q56" s="89">
        <f t="shared" si="12"/>
        <v>338260.48477333</v>
      </c>
      <c r="R56" s="89">
        <f t="shared" si="12"/>
        <v>220762.49202836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202</v>
      </c>
      <c r="C57" s="91"/>
      <c r="D57" s="91"/>
      <c r="E57" s="91"/>
      <c r="F57" s="122">
        <f>((F54+F53)-F38)/F44</f>
        <v>0.8161213242073946</v>
      </c>
      <c r="G57" s="122">
        <v>0.891268703897228</v>
      </c>
      <c r="H57" s="122">
        <f aca="true" t="shared" si="13" ref="H57:M57">((H54+H53)-H38)/H44</f>
        <v>0.6151665893554216</v>
      </c>
      <c r="I57" s="122">
        <f t="shared" si="13"/>
        <v>0.5863447496030149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aca="true" t="shared" si="14" ref="N57:T57">((N54+N53)-N38)/N44</f>
        <v>0.8161213242073946</v>
      </c>
      <c r="O57" s="122">
        <f t="shared" si="14"/>
        <v>0.891268703897228</v>
      </c>
      <c r="P57" s="122">
        <f t="shared" si="14"/>
        <v>0.6151665893554216</v>
      </c>
      <c r="Q57" s="122">
        <f t="shared" si="14"/>
        <v>0.5863447496030149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203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204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205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15" ht="12.75">
      <c r="B63" s="141" t="s">
        <v>206</v>
      </c>
      <c r="C63" s="141"/>
      <c r="D63" s="141"/>
      <c r="E63" s="142"/>
      <c r="F63" s="146"/>
      <c r="G63" s="146"/>
      <c r="H63" s="146"/>
      <c r="I63" s="146"/>
      <c r="J63" s="147">
        <v>144222.109923</v>
      </c>
      <c r="K63" s="147">
        <v>140929.85563</v>
      </c>
      <c r="L63" s="147">
        <v>159768.9944</v>
      </c>
      <c r="M63" s="147" t="e">
        <f>SUM(M64:M73)</f>
        <v>#REF!</v>
      </c>
      <c r="O63" s="39"/>
    </row>
    <row r="64" spans="2:15" ht="12.75">
      <c r="B64" s="141" t="s">
        <v>208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</v>
      </c>
      <c r="L64" s="143">
        <v>169642.40549</v>
      </c>
      <c r="M64" s="143" t="e">
        <f>+#REF!</f>
        <v>#REF!</v>
      </c>
      <c r="O64" s="39"/>
    </row>
    <row r="65" spans="2:13" ht="12.75">
      <c r="B65" s="141" t="s">
        <v>209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 ht="12.75">
      <c r="B66" s="144" t="s">
        <v>240</v>
      </c>
      <c r="C66" s="141"/>
      <c r="D66" s="141"/>
      <c r="E66" s="142"/>
      <c r="F66" s="146"/>
      <c r="G66" s="146"/>
      <c r="H66" s="146"/>
      <c r="I66" s="146"/>
      <c r="J66" s="143"/>
      <c r="K66" s="143">
        <v>-688.874</v>
      </c>
      <c r="L66" s="143">
        <v>-782</v>
      </c>
      <c r="M66" s="143">
        <f>-M89-M86-M87</f>
        <v>-3695.0179</v>
      </c>
    </row>
    <row r="67" spans="2:13" ht="12.75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 ht="12.75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 ht="12.75">
      <c r="B69" s="144" t="s">
        <v>210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 ht="12.75">
      <c r="B70" s="145" t="s">
        <v>211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 ht="12.75">
      <c r="B71" s="145" t="s">
        <v>212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6:13" ht="12.75">
      <c r="F72" s="51"/>
      <c r="G72" s="51"/>
      <c r="H72" s="51"/>
      <c r="I72" s="51"/>
      <c r="J72" s="51"/>
      <c r="K72" s="51"/>
      <c r="L72" s="51"/>
      <c r="M72" s="51"/>
    </row>
    <row r="73" spans="2:13" ht="12.75" hidden="1">
      <c r="B73" t="s">
        <v>213</v>
      </c>
      <c r="F73" s="51"/>
      <c r="G73" s="51"/>
      <c r="H73" s="51"/>
      <c r="I73" s="51"/>
      <c r="J73" s="51"/>
      <c r="K73" s="51"/>
      <c r="L73" s="51"/>
      <c r="M73" s="51"/>
    </row>
    <row r="74" spans="6:13" ht="12.75" hidden="1">
      <c r="F74" s="51"/>
      <c r="G74" s="51"/>
      <c r="H74" s="51"/>
      <c r="I74" s="51"/>
      <c r="J74" s="51"/>
      <c r="K74" s="143"/>
      <c r="L74" s="143"/>
      <c r="M74" s="143"/>
    </row>
    <row r="75" spans="2:13" ht="12.75" hidden="1">
      <c r="B75" t="s">
        <v>214</v>
      </c>
      <c r="F75" s="51"/>
      <c r="G75" s="51"/>
      <c r="H75" s="51"/>
      <c r="I75" s="51"/>
      <c r="J75" s="51"/>
      <c r="K75" s="143"/>
      <c r="L75" s="143"/>
      <c r="M75" s="143"/>
    </row>
    <row r="76" spans="2:13" ht="12.75" hidden="1">
      <c r="B76" t="s">
        <v>215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t="12.75" hidden="1">
      <c r="B77" t="s">
        <v>137</v>
      </c>
      <c r="F77" s="51"/>
      <c r="G77" s="51"/>
      <c r="H77" s="51"/>
      <c r="I77" s="51"/>
      <c r="J77" s="148"/>
      <c r="K77" s="143"/>
      <c r="L77" s="154"/>
      <c r="M77" s="154"/>
    </row>
    <row r="78" spans="2:13" ht="12.75" hidden="1">
      <c r="B78" t="s">
        <v>216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6:13" ht="12.75" hidden="1">
      <c r="F79" s="51"/>
      <c r="G79" s="51"/>
      <c r="H79" s="51"/>
      <c r="I79" s="51"/>
      <c r="J79" s="51"/>
      <c r="K79" s="143">
        <v>41159.76549825029</v>
      </c>
      <c r="L79" s="154"/>
      <c r="M79" s="154"/>
    </row>
    <row r="80" spans="6:13" ht="12.75">
      <c r="F80" s="51"/>
      <c r="G80" s="51"/>
      <c r="H80" s="51"/>
      <c r="I80" s="51"/>
      <c r="J80" s="51"/>
      <c r="K80" s="51"/>
      <c r="L80" s="51"/>
      <c r="M80" s="51"/>
    </row>
    <row r="81" spans="6:13" ht="12.75">
      <c r="F81" s="51"/>
      <c r="G81" s="150" t="s">
        <v>217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 ht="12.75">
      <c r="F82" s="51"/>
      <c r="G82" s="51" t="s">
        <v>218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 ht="12.75">
      <c r="F83" s="51"/>
      <c r="G83" s="51" t="s">
        <v>219</v>
      </c>
      <c r="H83" s="51"/>
      <c r="I83" s="51"/>
      <c r="J83" s="51"/>
      <c r="K83" s="149">
        <v>6342</v>
      </c>
      <c r="L83" s="149"/>
      <c r="M83" s="149"/>
    </row>
    <row r="84" spans="6:13" ht="12.75">
      <c r="F84" s="51"/>
      <c r="G84" s="51" t="s">
        <v>220</v>
      </c>
      <c r="H84" s="51"/>
      <c r="I84" s="51"/>
      <c r="J84" s="51"/>
      <c r="K84" s="149">
        <v>1492</v>
      </c>
      <c r="L84" s="149"/>
      <c r="M84" s="149">
        <v>82.96637</v>
      </c>
    </row>
    <row r="85" spans="6:12" ht="12.75">
      <c r="F85" s="51"/>
      <c r="G85" s="51" t="s">
        <v>221</v>
      </c>
      <c r="H85" s="51"/>
      <c r="I85" s="51"/>
      <c r="J85" s="51"/>
      <c r="K85" s="149">
        <v>788</v>
      </c>
      <c r="L85" s="149">
        <v>452</v>
      </c>
    </row>
    <row r="86" spans="6:13" ht="12.75">
      <c r="F86" s="51"/>
      <c r="G86" s="51" t="s">
        <v>222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 ht="12.75">
      <c r="F87" s="51"/>
      <c r="G87" s="149" t="s">
        <v>223</v>
      </c>
      <c r="H87" s="51"/>
      <c r="I87" s="51"/>
      <c r="J87" s="51"/>
      <c r="K87" s="149">
        <v>689</v>
      </c>
      <c r="L87" s="149">
        <v>782</v>
      </c>
      <c r="M87" s="149">
        <v>732.5679</v>
      </c>
    </row>
    <row r="88" spans="6:13" ht="12.75">
      <c r="F88" s="51"/>
      <c r="G88" s="149" t="s">
        <v>224</v>
      </c>
      <c r="H88" s="51"/>
      <c r="I88" s="51"/>
      <c r="J88" s="51"/>
      <c r="K88" s="149">
        <v>763</v>
      </c>
      <c r="L88" s="149">
        <v>1099</v>
      </c>
      <c r="M88" s="149">
        <v>935.2952819164476</v>
      </c>
    </row>
    <row r="89" spans="6:13" ht="12.75">
      <c r="F89" s="51"/>
      <c r="G89" s="51" t="s">
        <v>140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 ht="12.75">
      <c r="F90" s="51"/>
      <c r="G90" s="51" t="s">
        <v>238</v>
      </c>
      <c r="H90" s="51"/>
      <c r="I90" s="51"/>
      <c r="J90" s="51"/>
      <c r="K90" s="51"/>
      <c r="L90" s="51"/>
      <c r="M90" s="149">
        <v>1800</v>
      </c>
    </row>
    <row r="91" spans="6:13" ht="12.75">
      <c r="F91" s="51"/>
      <c r="G91" s="51" t="s">
        <v>239</v>
      </c>
      <c r="H91" s="51"/>
      <c r="I91" s="51"/>
      <c r="J91" s="51"/>
      <c r="K91" s="51"/>
      <c r="L91" s="51"/>
      <c r="M91" s="149">
        <v>0</v>
      </c>
    </row>
    <row r="92" spans="6:13" ht="12.75">
      <c r="F92" s="51"/>
      <c r="G92" s="51"/>
      <c r="H92" s="51"/>
      <c r="I92" s="51"/>
      <c r="J92" s="51"/>
      <c r="K92" s="51"/>
      <c r="L92" s="51"/>
      <c r="M92" s="149"/>
    </row>
    <row r="93" spans="6:13" ht="12.75">
      <c r="F93" s="51"/>
      <c r="G93" s="51"/>
      <c r="H93" s="51"/>
      <c r="I93" s="51"/>
      <c r="J93" s="51"/>
      <c r="K93" s="51"/>
      <c r="L93" s="51"/>
      <c r="M93" s="149"/>
    </row>
    <row r="94" spans="6:13" ht="12.75">
      <c r="F94" s="51"/>
      <c r="G94" s="51"/>
      <c r="H94" s="51"/>
      <c r="I94" s="51"/>
      <c r="J94" s="51"/>
      <c r="K94" s="51"/>
      <c r="L94" s="51"/>
      <c r="M94" s="51"/>
    </row>
    <row r="95" spans="6:13" ht="12.75">
      <c r="F95" s="51"/>
      <c r="G95" s="51"/>
      <c r="H95" s="51"/>
      <c r="I95" s="51"/>
      <c r="J95" s="51"/>
      <c r="K95" s="51"/>
      <c r="L95" s="51"/>
      <c r="M95" s="51"/>
    </row>
    <row r="96" spans="6:13" ht="12.75">
      <c r="F96" s="51"/>
      <c r="G96" s="51"/>
      <c r="H96" s="51"/>
      <c r="I96" s="51"/>
      <c r="J96" s="51"/>
      <c r="K96" s="51"/>
      <c r="L96" s="51"/>
      <c r="M96" s="51"/>
    </row>
    <row r="97" spans="6:13" ht="12.75">
      <c r="F97" s="51"/>
      <c r="G97" s="51"/>
      <c r="H97" s="51"/>
      <c r="I97" s="51"/>
      <c r="J97" s="51"/>
      <c r="K97" s="51"/>
      <c r="L97" s="51"/>
      <c r="M97" s="51"/>
    </row>
    <row r="98" spans="6:13" ht="12.75">
      <c r="F98" s="51"/>
      <c r="G98" s="51"/>
      <c r="H98" s="51"/>
      <c r="I98" s="51"/>
      <c r="J98" s="51"/>
      <c r="K98" s="51"/>
      <c r="L98" s="51"/>
      <c r="M98" s="51"/>
    </row>
    <row r="99" spans="6:13" ht="12.75">
      <c r="F99" s="51"/>
      <c r="G99" s="51"/>
      <c r="H99" s="51"/>
      <c r="I99" s="51"/>
      <c r="J99" s="51"/>
      <c r="K99" s="51"/>
      <c r="L99" s="51"/>
      <c r="M99" s="51"/>
    </row>
    <row r="100" spans="6:13" ht="12.75">
      <c r="F100" s="51"/>
      <c r="G100" s="51"/>
      <c r="H100" s="51"/>
      <c r="I100" s="51"/>
      <c r="J100" s="51"/>
      <c r="K100" s="51"/>
      <c r="L100" s="51"/>
      <c r="M100" s="51"/>
    </row>
    <row r="101" spans="6:13" ht="12.75">
      <c r="F101" s="51"/>
      <c r="G101" s="51"/>
      <c r="H101" s="51"/>
      <c r="I101" s="51"/>
      <c r="J101" s="51"/>
      <c r="K101" s="51"/>
      <c r="L101" s="51"/>
      <c r="M101" s="51"/>
    </row>
    <row r="102" spans="6:13" ht="12.75">
      <c r="F102" s="51"/>
      <c r="G102" s="51"/>
      <c r="H102" s="51"/>
      <c r="I102" s="51"/>
      <c r="J102" s="51"/>
      <c r="K102" s="51"/>
      <c r="L102" s="51"/>
      <c r="M102" s="51"/>
    </row>
    <row r="103" spans="6:13" ht="12.75">
      <c r="F103" s="51"/>
      <c r="G103" s="51"/>
      <c r="H103" s="51"/>
      <c r="I103" s="51"/>
      <c r="J103" s="51"/>
      <c r="K103" s="51"/>
      <c r="L103" s="51"/>
      <c r="M103" s="51"/>
    </row>
    <row r="104" spans="6:13" ht="12.75">
      <c r="F104" s="51"/>
      <c r="G104" s="51"/>
      <c r="H104" s="51"/>
      <c r="I104" s="51"/>
      <c r="J104" s="51"/>
      <c r="K104" s="51"/>
      <c r="L104" s="51"/>
      <c r="M104" s="51"/>
    </row>
    <row r="105" spans="6:13" ht="12.75">
      <c r="F105" s="51"/>
      <c r="G105" s="51"/>
      <c r="H105" s="51"/>
      <c r="I105" s="51"/>
      <c r="J105" s="51"/>
      <c r="K105" s="51"/>
      <c r="L105" s="51"/>
      <c r="M105" s="51"/>
    </row>
    <row r="106" spans="6:13" ht="12.75">
      <c r="F106" s="51"/>
      <c r="G106" s="51"/>
      <c r="H106" s="51"/>
      <c r="I106" s="51"/>
      <c r="J106" s="51"/>
      <c r="K106" s="51"/>
      <c r="L106" s="51"/>
      <c r="M106" s="51"/>
    </row>
    <row r="107" spans="6:13" ht="12.75">
      <c r="F107" s="51"/>
      <c r="G107" s="51"/>
      <c r="H107" s="51"/>
      <c r="I107" s="51"/>
      <c r="J107" s="51"/>
      <c r="K107" s="51"/>
      <c r="L107" s="51"/>
      <c r="M107" s="51"/>
    </row>
    <row r="108" spans="6:13" ht="12.75">
      <c r="F108" s="51"/>
      <c r="G108" s="51"/>
      <c r="H108" s="51"/>
      <c r="I108" s="51"/>
      <c r="J108" s="51"/>
      <c r="K108" s="51"/>
      <c r="L108" s="51"/>
      <c r="M108" s="51"/>
    </row>
    <row r="109" spans="6:13" ht="12.75">
      <c r="F109" s="51"/>
      <c r="G109" s="51"/>
      <c r="H109" s="51"/>
      <c r="I109" s="51"/>
      <c r="J109" s="51"/>
      <c r="K109" s="51"/>
      <c r="L109" s="51"/>
      <c r="M109" s="51"/>
    </row>
    <row r="110" spans="6:13" ht="12.75">
      <c r="F110" s="51"/>
      <c r="G110" s="51"/>
      <c r="H110" s="51"/>
      <c r="I110" s="51"/>
      <c r="J110" s="51"/>
      <c r="K110" s="51"/>
      <c r="L110" s="51"/>
      <c r="M110" s="51"/>
    </row>
    <row r="111" spans="6:13" ht="12.75">
      <c r="F111" s="51"/>
      <c r="G111" s="51"/>
      <c r="H111" s="51"/>
      <c r="I111" s="51"/>
      <c r="J111" s="51"/>
      <c r="K111" s="51"/>
      <c r="L111" s="51"/>
      <c r="M111" s="51"/>
    </row>
    <row r="112" spans="6:13" ht="12.75">
      <c r="F112" s="51"/>
      <c r="G112" s="51"/>
      <c r="H112" s="51"/>
      <c r="I112" s="51"/>
      <c r="J112" s="51"/>
      <c r="K112" s="51"/>
      <c r="L112" s="51"/>
      <c r="M112" s="51"/>
    </row>
    <row r="113" spans="6:13" ht="12.75">
      <c r="F113" s="51"/>
      <c r="G113" s="51"/>
      <c r="H113" s="51"/>
      <c r="I113" s="51"/>
      <c r="J113" s="51"/>
      <c r="K113" s="51"/>
      <c r="L113" s="51"/>
      <c r="M113" s="51"/>
    </row>
    <row r="114" spans="6:13" ht="12.75">
      <c r="F114" s="51"/>
      <c r="G114" s="51"/>
      <c r="H114" s="51"/>
      <c r="I114" s="51"/>
      <c r="J114" s="51"/>
      <c r="K114" s="51"/>
      <c r="L114" s="51"/>
      <c r="M114" s="51"/>
    </row>
    <row r="115" spans="6:13" ht="12.75">
      <c r="F115" s="51"/>
      <c r="G115" s="51"/>
      <c r="H115" s="51"/>
      <c r="I115" s="51"/>
      <c r="J115" s="51"/>
      <c r="K115" s="51"/>
      <c r="L115" s="51"/>
      <c r="M115" s="51"/>
    </row>
    <row r="116" spans="6:13" ht="12.75">
      <c r="F116" s="51"/>
      <c r="G116" s="51"/>
      <c r="H116" s="51"/>
      <c r="I116" s="51"/>
      <c r="J116" s="51"/>
      <c r="K116" s="51"/>
      <c r="L116" s="51"/>
      <c r="M116" s="51"/>
    </row>
    <row r="117" spans="6:13" ht="12.75">
      <c r="F117" s="51"/>
      <c r="G117" s="51"/>
      <c r="H117" s="51"/>
      <c r="I117" s="51"/>
      <c r="J117" s="51"/>
      <c r="K117" s="51"/>
      <c r="L117" s="51"/>
      <c r="M117" s="51"/>
    </row>
    <row r="118" spans="6:13" ht="12.75">
      <c r="F118" s="51"/>
      <c r="G118" s="51"/>
      <c r="H118" s="51"/>
      <c r="I118" s="51"/>
      <c r="J118" s="51"/>
      <c r="K118" s="51"/>
      <c r="L118" s="51"/>
      <c r="M118" s="51"/>
    </row>
    <row r="119" spans="6:13" ht="12.75">
      <c r="F119" s="51"/>
      <c r="G119" s="51"/>
      <c r="H119" s="51"/>
      <c r="I119" s="51"/>
      <c r="J119" s="51"/>
      <c r="K119" s="51"/>
      <c r="L119" s="51"/>
      <c r="M119" s="51"/>
    </row>
    <row r="120" spans="6:13" ht="12.75">
      <c r="F120" s="51"/>
      <c r="G120" s="51"/>
      <c r="H120" s="51"/>
      <c r="I120" s="51"/>
      <c r="J120" s="51"/>
      <c r="K120" s="51"/>
      <c r="L120" s="51"/>
      <c r="M120" s="51"/>
    </row>
    <row r="121" spans="6:13" ht="12.75">
      <c r="F121" s="51"/>
      <c r="G121" s="51"/>
      <c r="H121" s="51"/>
      <c r="I121" s="51"/>
      <c r="J121" s="51"/>
      <c r="K121" s="51"/>
      <c r="L121" s="51"/>
      <c r="M121" s="51"/>
    </row>
    <row r="122" spans="6:13" ht="12.75">
      <c r="F122" s="51"/>
      <c r="G122" s="51"/>
      <c r="H122" s="51"/>
      <c r="I122" s="51"/>
      <c r="J122" s="51"/>
      <c r="K122" s="51"/>
      <c r="L122" s="51"/>
      <c r="M122" s="51"/>
    </row>
    <row r="123" spans="6:13" ht="12.75">
      <c r="F123" s="51"/>
      <c r="G123" s="51"/>
      <c r="H123" s="51"/>
      <c r="I123" s="51"/>
      <c r="J123" s="51"/>
      <c r="K123" s="51"/>
      <c r="L123" s="51"/>
      <c r="M123" s="51"/>
    </row>
    <row r="124" spans="6:13" ht="12.75">
      <c r="F124" s="51"/>
      <c r="G124" s="51"/>
      <c r="H124" s="51"/>
      <c r="I124" s="51"/>
      <c r="J124" s="51"/>
      <c r="K124" s="51"/>
      <c r="L124" s="51"/>
      <c r="M124" s="51"/>
    </row>
    <row r="125" spans="6:13" ht="12.75">
      <c r="F125" s="51"/>
      <c r="G125" s="51"/>
      <c r="H125" s="51"/>
      <c r="I125" s="51"/>
      <c r="J125" s="51"/>
      <c r="K125" s="51"/>
      <c r="L125" s="51"/>
      <c r="M125" s="51"/>
    </row>
    <row r="126" spans="6:13" ht="12.75">
      <c r="F126" s="51"/>
      <c r="G126" s="51"/>
      <c r="H126" s="51"/>
      <c r="I126" s="51"/>
      <c r="J126" s="51"/>
      <c r="K126" s="51"/>
      <c r="L126" s="51"/>
      <c r="M126" s="51"/>
    </row>
    <row r="127" spans="6:13" ht="12.75">
      <c r="F127" s="51"/>
      <c r="G127" s="51"/>
      <c r="H127" s="51"/>
      <c r="I127" s="51"/>
      <c r="J127" s="51"/>
      <c r="K127" s="51"/>
      <c r="L127" s="51"/>
      <c r="M127" s="51"/>
    </row>
    <row r="128" spans="6:13" ht="12.75">
      <c r="F128" s="51"/>
      <c r="G128" s="51"/>
      <c r="H128" s="51"/>
      <c r="I128" s="51"/>
      <c r="J128" s="51"/>
      <c r="K128" s="51"/>
      <c r="L128" s="51"/>
      <c r="M128" s="51"/>
    </row>
    <row r="129" spans="6:13" ht="12.75">
      <c r="F129" s="51"/>
      <c r="G129" s="51"/>
      <c r="H129" s="51"/>
      <c r="I129" s="51"/>
      <c r="J129" s="51"/>
      <c r="K129" s="51"/>
      <c r="L129" s="51"/>
      <c r="M129" s="51"/>
    </row>
    <row r="130" spans="6:13" ht="12.75">
      <c r="F130" s="51"/>
      <c r="G130" s="51"/>
      <c r="H130" s="51"/>
      <c r="I130" s="51"/>
      <c r="J130" s="51"/>
      <c r="K130" s="51"/>
      <c r="L130" s="51"/>
      <c r="M130" s="51"/>
    </row>
    <row r="131" spans="6:13" ht="12.75">
      <c r="F131" s="51"/>
      <c r="G131" s="51"/>
      <c r="H131" s="51"/>
      <c r="I131" s="51"/>
      <c r="J131" s="51"/>
      <c r="K131" s="51"/>
      <c r="L131" s="51"/>
      <c r="M131" s="51"/>
    </row>
    <row r="132" spans="6:13" ht="12.75">
      <c r="F132" s="51"/>
      <c r="G132" s="51"/>
      <c r="H132" s="51"/>
      <c r="I132" s="51"/>
      <c r="J132" s="51"/>
      <c r="K132" s="51"/>
      <c r="L132" s="51"/>
      <c r="M132" s="51"/>
    </row>
    <row r="133" spans="6:13" ht="12.75">
      <c r="F133" s="51"/>
      <c r="G133" s="51"/>
      <c r="H133" s="51"/>
      <c r="I133" s="51"/>
      <c r="J133" s="51"/>
      <c r="K133" s="51"/>
      <c r="L133" s="51"/>
      <c r="M133" s="51"/>
    </row>
    <row r="134" spans="6:13" ht="12.75">
      <c r="F134" s="51"/>
      <c r="G134" s="51"/>
      <c r="H134" s="51"/>
      <c r="I134" s="51"/>
      <c r="J134" s="51"/>
      <c r="K134" s="51"/>
      <c r="L134" s="51"/>
      <c r="M134" s="51"/>
    </row>
    <row r="135" spans="6:13" ht="12.75">
      <c r="F135" s="51"/>
      <c r="G135" s="51"/>
      <c r="H135" s="51"/>
      <c r="I135" s="51"/>
      <c r="J135" s="51"/>
      <c r="K135" s="51"/>
      <c r="L135" s="51"/>
      <c r="M135" s="51"/>
    </row>
    <row r="136" spans="6:13" ht="12.75">
      <c r="F136" s="51"/>
      <c r="G136" s="51"/>
      <c r="H136" s="51"/>
      <c r="I136" s="51"/>
      <c r="J136" s="51"/>
      <c r="K136" s="51"/>
      <c r="L136" s="51"/>
      <c r="M136" s="51"/>
    </row>
    <row r="137" spans="6:13" ht="12.75">
      <c r="F137" s="51"/>
      <c r="G137" s="51"/>
      <c r="H137" s="51"/>
      <c r="I137" s="51"/>
      <c r="J137" s="51"/>
      <c r="K137" s="51"/>
      <c r="L137" s="51"/>
      <c r="M137" s="51"/>
    </row>
    <row r="138" spans="6:13" ht="12.75">
      <c r="F138" s="51"/>
      <c r="G138" s="51"/>
      <c r="H138" s="51"/>
      <c r="I138" s="51"/>
      <c r="J138" s="51"/>
      <c r="K138" s="51"/>
      <c r="L138" s="51"/>
      <c r="M138" s="51"/>
    </row>
    <row r="139" spans="6:13" ht="12.75">
      <c r="F139" s="51"/>
      <c r="G139" s="51"/>
      <c r="H139" s="51"/>
      <c r="I139" s="51"/>
      <c r="J139" s="51"/>
      <c r="K139" s="51"/>
      <c r="L139" s="51"/>
      <c r="M139" s="51"/>
    </row>
    <row r="140" spans="6:13" ht="12.75">
      <c r="F140" s="51"/>
      <c r="G140" s="51"/>
      <c r="H140" s="51"/>
      <c r="I140" s="51"/>
      <c r="J140" s="51"/>
      <c r="K140" s="51"/>
      <c r="L140" s="51"/>
      <c r="M140" s="51"/>
    </row>
    <row r="141" spans="6:13" ht="12.75">
      <c r="F141" s="51"/>
      <c r="G141" s="51"/>
      <c r="H141" s="51"/>
      <c r="I141" s="51"/>
      <c r="J141" s="51"/>
      <c r="K141" s="51"/>
      <c r="L141" s="51"/>
      <c r="M141" s="51"/>
    </row>
    <row r="142" spans="6:13" ht="12.75">
      <c r="F142" s="51"/>
      <c r="G142" s="51"/>
      <c r="H142" s="51"/>
      <c r="I142" s="51"/>
      <c r="J142" s="51"/>
      <c r="K142" s="51"/>
      <c r="L142" s="51"/>
      <c r="M142" s="51"/>
    </row>
    <row r="143" spans="6:13" ht="12.75">
      <c r="F143" s="51"/>
      <c r="G143" s="51"/>
      <c r="H143" s="51"/>
      <c r="I143" s="51"/>
      <c r="J143" s="51"/>
      <c r="K143" s="51"/>
      <c r="L143" s="51"/>
      <c r="M143" s="51"/>
    </row>
    <row r="144" spans="6:13" ht="12.75">
      <c r="F144" s="51"/>
      <c r="G144" s="51"/>
      <c r="H144" s="51"/>
      <c r="I144" s="51"/>
      <c r="J144" s="51"/>
      <c r="K144" s="51"/>
      <c r="L144" s="51"/>
      <c r="M144" s="51"/>
    </row>
    <row r="145" spans="6:13" ht="12.75">
      <c r="F145" s="51"/>
      <c r="G145" s="51"/>
      <c r="H145" s="51"/>
      <c r="I145" s="51"/>
      <c r="J145" s="51"/>
      <c r="K145" s="51"/>
      <c r="L145" s="51"/>
      <c r="M145" s="51"/>
    </row>
    <row r="146" spans="6:13" ht="12.75">
      <c r="F146" s="51"/>
      <c r="G146" s="51"/>
      <c r="H146" s="51"/>
      <c r="I146" s="51"/>
      <c r="J146" s="51"/>
      <c r="K146" s="51"/>
      <c r="L146" s="51"/>
      <c r="M146" s="51"/>
    </row>
    <row r="147" spans="6:13" ht="12.75">
      <c r="F147" s="51"/>
      <c r="G147" s="51"/>
      <c r="H147" s="51"/>
      <c r="I147" s="51"/>
      <c r="J147" s="51"/>
      <c r="K147" s="51"/>
      <c r="L147" s="51"/>
      <c r="M147" s="51"/>
    </row>
    <row r="148" spans="6:13" ht="12.75">
      <c r="F148" s="51"/>
      <c r="G148" s="51"/>
      <c r="H148" s="51"/>
      <c r="I148" s="51"/>
      <c r="J148" s="51"/>
      <c r="K148" s="51"/>
      <c r="L148" s="51"/>
      <c r="M148" s="51"/>
    </row>
    <row r="149" spans="6:13" ht="12.75">
      <c r="F149" s="51"/>
      <c r="G149" s="51"/>
      <c r="H149" s="51"/>
      <c r="I149" s="51"/>
      <c r="J149" s="51"/>
      <c r="K149" s="51"/>
      <c r="L149" s="51"/>
      <c r="M149" s="51"/>
    </row>
    <row r="150" spans="6:13" ht="12.75">
      <c r="F150" s="51"/>
      <c r="G150" s="51"/>
      <c r="H150" s="51"/>
      <c r="I150" s="51"/>
      <c r="J150" s="51"/>
      <c r="K150" s="51"/>
      <c r="L150" s="51"/>
      <c r="M150" s="51"/>
    </row>
    <row r="151" spans="6:13" ht="12.75">
      <c r="F151" s="51"/>
      <c r="G151" s="51"/>
      <c r="H151" s="51"/>
      <c r="I151" s="51"/>
      <c r="J151" s="51"/>
      <c r="K151" s="51"/>
      <c r="L151" s="51"/>
      <c r="M151" s="51"/>
    </row>
    <row r="152" spans="6:13" ht="12.75">
      <c r="F152" s="51"/>
      <c r="G152" s="51"/>
      <c r="H152" s="51"/>
      <c r="I152" s="51"/>
      <c r="J152" s="51"/>
      <c r="K152" s="51"/>
      <c r="L152" s="51"/>
      <c r="M152" s="51"/>
    </row>
    <row r="153" spans="6:13" ht="12.75">
      <c r="F153" s="51"/>
      <c r="G153" s="51"/>
      <c r="H153" s="51"/>
      <c r="I153" s="51"/>
      <c r="J153" s="51"/>
      <c r="K153" s="51"/>
      <c r="L153" s="51"/>
      <c r="M153" s="51"/>
    </row>
    <row r="154" spans="6:13" ht="12.75">
      <c r="F154" s="51"/>
      <c r="G154" s="51"/>
      <c r="H154" s="51"/>
      <c r="I154" s="51"/>
      <c r="J154" s="51"/>
      <c r="K154" s="51"/>
      <c r="L154" s="51"/>
      <c r="M154" s="51"/>
    </row>
    <row r="155" spans="6:13" ht="12.75">
      <c r="F155" s="51"/>
      <c r="G155" s="51"/>
      <c r="H155" s="51"/>
      <c r="I155" s="51"/>
      <c r="J155" s="51"/>
      <c r="K155" s="51"/>
      <c r="L155" s="51"/>
      <c r="M155" s="51"/>
    </row>
    <row r="156" spans="6:13" ht="12.75">
      <c r="F156" s="51"/>
      <c r="G156" s="51"/>
      <c r="H156" s="51"/>
      <c r="I156" s="51"/>
      <c r="J156" s="51"/>
      <c r="K156" s="51"/>
      <c r="L156" s="51"/>
      <c r="M156" s="51"/>
    </row>
    <row r="157" spans="6:13" ht="12.75">
      <c r="F157" s="51"/>
      <c r="G157" s="51"/>
      <c r="H157" s="51"/>
      <c r="I157" s="51"/>
      <c r="J157" s="51"/>
      <c r="K157" s="51"/>
      <c r="L157" s="51"/>
      <c r="M157" s="51"/>
    </row>
    <row r="158" spans="6:13" ht="12.75">
      <c r="F158" s="51"/>
      <c r="G158" s="51"/>
      <c r="H158" s="51"/>
      <c r="I158" s="51"/>
      <c r="J158" s="51"/>
      <c r="K158" s="51"/>
      <c r="L158" s="51"/>
      <c r="M158" s="51"/>
    </row>
    <row r="159" spans="6:13" ht="12.75">
      <c r="F159" s="51"/>
      <c r="G159" s="51"/>
      <c r="H159" s="51"/>
      <c r="I159" s="51"/>
      <c r="J159" s="51"/>
      <c r="K159" s="51"/>
      <c r="L159" s="51"/>
      <c r="M159" s="51"/>
    </row>
    <row r="160" spans="6:13" ht="12.75">
      <c r="F160" s="51"/>
      <c r="G160" s="51"/>
      <c r="H160" s="51"/>
      <c r="I160" s="51"/>
      <c r="J160" s="51"/>
      <c r="K160" s="51"/>
      <c r="L160" s="51"/>
      <c r="M160" s="51"/>
    </row>
    <row r="161" spans="6:13" ht="12.75">
      <c r="F161" s="51"/>
      <c r="G161" s="51"/>
      <c r="H161" s="51"/>
      <c r="I161" s="51"/>
      <c r="J161" s="51"/>
      <c r="K161" s="51"/>
      <c r="L161" s="51"/>
      <c r="M161" s="51"/>
    </row>
    <row r="162" spans="6:13" ht="12.75">
      <c r="F162" s="51"/>
      <c r="G162" s="51"/>
      <c r="H162" s="51"/>
      <c r="I162" s="51"/>
      <c r="J162" s="51"/>
      <c r="K162" s="51"/>
      <c r="L162" s="51"/>
      <c r="M162" s="51"/>
    </row>
    <row r="163" spans="6:13" ht="12.75">
      <c r="F163" s="51"/>
      <c r="G163" s="51"/>
      <c r="H163" s="51"/>
      <c r="I163" s="51"/>
      <c r="J163" s="51"/>
      <c r="K163" s="51"/>
      <c r="L163" s="51"/>
      <c r="M163" s="51"/>
    </row>
    <row r="164" spans="6:13" ht="12.75">
      <c r="F164" s="51"/>
      <c r="G164" s="51"/>
      <c r="H164" s="51"/>
      <c r="I164" s="51"/>
      <c r="J164" s="51"/>
      <c r="K164" s="51"/>
      <c r="L164" s="51"/>
      <c r="M164" s="51"/>
    </row>
    <row r="165" spans="6:13" ht="12.75">
      <c r="F165" s="51"/>
      <c r="G165" s="51"/>
      <c r="H165" s="51"/>
      <c r="I165" s="51"/>
      <c r="J165" s="51"/>
      <c r="K165" s="51"/>
      <c r="L165" s="51"/>
      <c r="M165" s="51"/>
    </row>
    <row r="166" spans="6:13" ht="12.75">
      <c r="F166" s="51"/>
      <c r="G166" s="51"/>
      <c r="H166" s="51"/>
      <c r="I166" s="51"/>
      <c r="J166" s="51"/>
      <c r="K166" s="51"/>
      <c r="L166" s="51"/>
      <c r="M166" s="51"/>
    </row>
    <row r="167" spans="6:13" ht="12.75">
      <c r="F167" s="51"/>
      <c r="G167" s="51"/>
      <c r="H167" s="51"/>
      <c r="I167" s="51"/>
      <c r="J167" s="51"/>
      <c r="K167" s="51"/>
      <c r="L167" s="51"/>
      <c r="M167" s="51"/>
    </row>
    <row r="168" spans="6:13" ht="12.75">
      <c r="F168" s="51"/>
      <c r="G168" s="51"/>
      <c r="H168" s="51"/>
      <c r="I168" s="51"/>
      <c r="J168" s="51"/>
      <c r="K168" s="51"/>
      <c r="L168" s="51"/>
      <c r="M168" s="51"/>
    </row>
    <row r="169" spans="6:13" ht="12.75">
      <c r="F169" s="51"/>
      <c r="G169" s="51"/>
      <c r="H169" s="51"/>
      <c r="I169" s="51"/>
      <c r="J169" s="51"/>
      <c r="K169" s="51"/>
      <c r="L169" s="51"/>
      <c r="M169" s="51"/>
    </row>
    <row r="170" spans="6:13" ht="12.75">
      <c r="F170" s="51"/>
      <c r="G170" s="51"/>
      <c r="H170" s="51"/>
      <c r="I170" s="51"/>
      <c r="J170" s="51"/>
      <c r="K170" s="51"/>
      <c r="L170" s="51"/>
      <c r="M170" s="51"/>
    </row>
    <row r="171" spans="6:13" ht="12.75">
      <c r="F171" s="51"/>
      <c r="G171" s="51"/>
      <c r="H171" s="51"/>
      <c r="I171" s="51"/>
      <c r="J171" s="51"/>
      <c r="K171" s="51"/>
      <c r="L171" s="51"/>
      <c r="M171" s="51"/>
    </row>
    <row r="172" spans="6:13" ht="12.75">
      <c r="F172" s="51"/>
      <c r="G172" s="51"/>
      <c r="H172" s="51"/>
      <c r="I172" s="51"/>
      <c r="J172" s="51"/>
      <c r="K172" s="51"/>
      <c r="L172" s="51"/>
      <c r="M172" s="51"/>
    </row>
    <row r="173" spans="6:13" ht="12.75">
      <c r="F173" s="51"/>
      <c r="G173" s="51"/>
      <c r="H173" s="51"/>
      <c r="I173" s="51"/>
      <c r="J173" s="51"/>
      <c r="K173" s="51"/>
      <c r="L173" s="51"/>
      <c r="M173" s="51"/>
    </row>
    <row r="174" spans="6:13" ht="12.75">
      <c r="F174" s="51"/>
      <c r="G174" s="51"/>
      <c r="H174" s="51"/>
      <c r="I174" s="51"/>
      <c r="J174" s="51"/>
      <c r="K174" s="51"/>
      <c r="L174" s="51"/>
      <c r="M174" s="51"/>
    </row>
    <row r="175" spans="6:13" ht="12.75">
      <c r="F175" s="51"/>
      <c r="G175" s="51"/>
      <c r="H175" s="51"/>
      <c r="I175" s="51"/>
      <c r="J175" s="51"/>
      <c r="K175" s="51"/>
      <c r="L175" s="51"/>
      <c r="M175" s="51"/>
    </row>
    <row r="176" spans="6:13" ht="12.75">
      <c r="F176" s="51"/>
      <c r="G176" s="51"/>
      <c r="H176" s="51"/>
      <c r="I176" s="51"/>
      <c r="J176" s="51"/>
      <c r="K176" s="51"/>
      <c r="L176" s="51"/>
      <c r="M176" s="51"/>
    </row>
    <row r="177" spans="6:13" ht="12.75">
      <c r="F177" s="51"/>
      <c r="G177" s="51"/>
      <c r="H177" s="51"/>
      <c r="I177" s="51"/>
      <c r="J177" s="51"/>
      <c r="K177" s="51"/>
      <c r="L177" s="51"/>
      <c r="M177" s="51"/>
    </row>
    <row r="178" spans="6:13" ht="12.75">
      <c r="F178" s="51"/>
      <c r="G178" s="51"/>
      <c r="H178" s="51"/>
      <c r="I178" s="51"/>
      <c r="J178" s="51"/>
      <c r="K178" s="51"/>
      <c r="L178" s="51"/>
      <c r="M178" s="51"/>
    </row>
    <row r="179" spans="6:13" ht="12.75">
      <c r="F179" s="51"/>
      <c r="G179" s="51"/>
      <c r="H179" s="51"/>
      <c r="I179" s="51"/>
      <c r="J179" s="51"/>
      <c r="K179" s="51"/>
      <c r="L179" s="51"/>
      <c r="M179" s="51"/>
    </row>
    <row r="180" spans="6:13" ht="12.75">
      <c r="F180" s="51"/>
      <c r="G180" s="51"/>
      <c r="H180" s="51"/>
      <c r="I180" s="51"/>
      <c r="J180" s="51"/>
      <c r="K180" s="51"/>
      <c r="L180" s="51"/>
      <c r="M180" s="51"/>
    </row>
    <row r="181" spans="6:13" ht="12.75">
      <c r="F181" s="51"/>
      <c r="G181" s="51"/>
      <c r="H181" s="51"/>
      <c r="I181" s="51"/>
      <c r="J181" s="51"/>
      <c r="K181" s="51"/>
      <c r="L181" s="51"/>
      <c r="M181" s="51"/>
    </row>
    <row r="182" spans="6:13" ht="12.75">
      <c r="F182" s="51"/>
      <c r="G182" s="51"/>
      <c r="H182" s="51"/>
      <c r="I182" s="51"/>
      <c r="J182" s="51"/>
      <c r="K182" s="51"/>
      <c r="L182" s="51"/>
      <c r="M182" s="51"/>
    </row>
    <row r="183" spans="6:13" ht="12.75">
      <c r="F183" s="51"/>
      <c r="G183" s="51"/>
      <c r="H183" s="51"/>
      <c r="I183" s="51"/>
      <c r="J183" s="51"/>
      <c r="K183" s="51"/>
      <c r="L183" s="51"/>
      <c r="M183" s="51"/>
    </row>
    <row r="184" spans="6:13" ht="12.75">
      <c r="F184" s="51"/>
      <c r="G184" s="51"/>
      <c r="H184" s="51"/>
      <c r="I184" s="51"/>
      <c r="J184" s="51"/>
      <c r="K184" s="51"/>
      <c r="L184" s="51"/>
      <c r="M184" s="51"/>
    </row>
    <row r="185" spans="6:13" ht="12.75">
      <c r="F185" s="51"/>
      <c r="G185" s="51"/>
      <c r="H185" s="51"/>
      <c r="I185" s="51"/>
      <c r="J185" s="51"/>
      <c r="K185" s="51"/>
      <c r="L185" s="51"/>
      <c r="M185" s="51"/>
    </row>
    <row r="186" spans="6:13" ht="12.75">
      <c r="F186" s="51"/>
      <c r="G186" s="51"/>
      <c r="H186" s="51"/>
      <c r="I186" s="51"/>
      <c r="J186" s="51"/>
      <c r="K186" s="51"/>
      <c r="L186" s="51"/>
      <c r="M186" s="51"/>
    </row>
    <row r="187" spans="6:13" ht="12.75">
      <c r="F187" s="51"/>
      <c r="G187" s="51"/>
      <c r="H187" s="51"/>
      <c r="I187" s="51"/>
      <c r="J187" s="51"/>
      <c r="K187" s="51"/>
      <c r="L187" s="51"/>
      <c r="M187" s="51"/>
    </row>
    <row r="188" spans="6:13" ht="12.75">
      <c r="F188" s="51"/>
      <c r="G188" s="51"/>
      <c r="H188" s="51"/>
      <c r="I188" s="51"/>
      <c r="J188" s="51"/>
      <c r="K188" s="51"/>
      <c r="L188" s="51"/>
      <c r="M188" s="51"/>
    </row>
    <row r="189" spans="6:13" ht="12.75">
      <c r="F189" s="51"/>
      <c r="G189" s="51"/>
      <c r="H189" s="51"/>
      <c r="I189" s="51"/>
      <c r="J189" s="51"/>
      <c r="K189" s="51"/>
      <c r="L189" s="51"/>
      <c r="M189" s="51"/>
    </row>
    <row r="190" spans="6:13" ht="12.75">
      <c r="F190" s="51"/>
      <c r="G190" s="51"/>
      <c r="H190" s="51"/>
      <c r="I190" s="51"/>
      <c r="J190" s="51"/>
      <c r="K190" s="51"/>
      <c r="L190" s="51"/>
      <c r="M190" s="51"/>
    </row>
    <row r="191" spans="6:13" ht="12.75">
      <c r="F191" s="51"/>
      <c r="G191" s="51"/>
      <c r="H191" s="51"/>
      <c r="I191" s="51"/>
      <c r="J191" s="51"/>
      <c r="K191" s="51"/>
      <c r="L191" s="51"/>
      <c r="M191" s="51"/>
    </row>
    <row r="192" spans="6:13" ht="12.75">
      <c r="F192" s="51"/>
      <c r="G192" s="51"/>
      <c r="H192" s="51"/>
      <c r="I192" s="51"/>
      <c r="J192" s="51"/>
      <c r="K192" s="51"/>
      <c r="L192" s="51"/>
      <c r="M192" s="51"/>
    </row>
    <row r="193" spans="6:13" ht="12.75">
      <c r="F193" s="51"/>
      <c r="G193" s="51"/>
      <c r="H193" s="51"/>
      <c r="I193" s="51"/>
      <c r="J193" s="51"/>
      <c r="K193" s="51"/>
      <c r="L193" s="51"/>
      <c r="M193" s="51"/>
    </row>
    <row r="194" spans="6:13" ht="12.75">
      <c r="F194" s="51"/>
      <c r="G194" s="51"/>
      <c r="H194" s="51"/>
      <c r="I194" s="51"/>
      <c r="J194" s="51"/>
      <c r="K194" s="51"/>
      <c r="L194" s="51"/>
      <c r="M194" s="51"/>
    </row>
    <row r="195" spans="6:13" ht="12.75">
      <c r="F195" s="51"/>
      <c r="G195" s="51"/>
      <c r="H195" s="51"/>
      <c r="I195" s="51"/>
      <c r="J195" s="51"/>
      <c r="K195" s="51"/>
      <c r="L195" s="51"/>
      <c r="M195" s="51"/>
    </row>
  </sheetData>
  <printOptions/>
  <pageMargins left="0.75" right="0.75" top="1" bottom="1" header="0" footer="0"/>
  <pageSetup fitToHeight="1" fitToWidth="1" horizontalDpi="600" verticalDpi="600" orientation="landscape" paperSize="8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53"/>
  <sheetViews>
    <sheetView zoomScale="85" zoomScaleNormal="85" workbookViewId="0" topLeftCell="AH1">
      <selection activeCell="AS5" sqref="AS5:AS8"/>
    </sheetView>
  </sheetViews>
  <sheetFormatPr defaultColWidth="11.421875" defaultRowHeight="12.75" outlineLevelRow="1"/>
  <cols>
    <col min="1" max="1" width="21.28125" style="0" bestFit="1" customWidth="1"/>
    <col min="2" max="3" width="12.8515625" style="30" customWidth="1"/>
    <col min="4" max="5" width="12.28125" style="30" bestFit="1" customWidth="1"/>
    <col min="6" max="6" width="12.00390625" style="30" bestFit="1" customWidth="1"/>
    <col min="7" max="7" width="13.28125" style="30" bestFit="1" customWidth="1"/>
    <col min="8" max="8" width="11.57421875" style="30" customWidth="1"/>
    <col min="9" max="9" width="12.00390625" style="30" bestFit="1" customWidth="1"/>
    <col min="10" max="10" width="14.140625" style="30" bestFit="1" customWidth="1"/>
    <col min="11" max="12" width="11.140625" style="30" customWidth="1"/>
    <col min="13" max="13" width="12.421875" style="30" customWidth="1"/>
    <col min="14" max="14" width="12.57421875" style="30" bestFit="1" customWidth="1"/>
    <col min="15" max="15" width="12.28125" style="30" hidden="1" customWidth="1"/>
    <col min="16" max="16" width="12.57421875" style="30" hidden="1" customWidth="1"/>
    <col min="17" max="17" width="11.7109375" style="30" hidden="1" customWidth="1"/>
    <col min="18" max="18" width="1.28515625" style="0" hidden="1" customWidth="1"/>
    <col min="19" max="19" width="14.140625" style="0" hidden="1" customWidth="1"/>
    <col min="20" max="20" width="15.28125" style="32" hidden="1" customWidth="1"/>
    <col min="21" max="33" width="14.421875" style="33" hidden="1" customWidth="1"/>
    <col min="34" max="40" width="14.421875" style="33" customWidth="1"/>
    <col min="41" max="41" width="3.8515625" style="1" customWidth="1"/>
    <col min="42" max="42" width="14.140625" style="0" bestFit="1" customWidth="1"/>
    <col min="43" max="43" width="14.140625" style="0" customWidth="1"/>
    <col min="44" max="44" width="11.421875" style="33" customWidth="1"/>
    <col min="45" max="45" width="12.8515625" style="33" bestFit="1" customWidth="1"/>
    <col min="46" max="46" width="6.57421875" style="33" bestFit="1" customWidth="1"/>
    <col min="47" max="47" width="11.421875" style="33" customWidth="1"/>
    <col min="48" max="48" width="15.421875" style="33" customWidth="1"/>
    <col min="49" max="16384" width="11.421875" style="33" customWidth="1"/>
  </cols>
  <sheetData>
    <row r="3" spans="1:43" s="2" customFormat="1" ht="39" thickBot="1">
      <c r="A3" s="165"/>
      <c r="B3" s="166" t="s">
        <v>124</v>
      </c>
      <c r="C3" s="166" t="s">
        <v>119</v>
      </c>
      <c r="D3" s="166" t="s">
        <v>126</v>
      </c>
      <c r="E3" s="166" t="s">
        <v>121</v>
      </c>
      <c r="F3" s="166" t="s">
        <v>127</v>
      </c>
      <c r="G3" s="166" t="s">
        <v>120</v>
      </c>
      <c r="H3" s="166" t="s">
        <v>123</v>
      </c>
      <c r="I3" s="166" t="s">
        <v>122</v>
      </c>
      <c r="J3" s="166" t="s">
        <v>241</v>
      </c>
      <c r="K3" s="166" t="s">
        <v>242</v>
      </c>
      <c r="L3" s="166" t="s">
        <v>243</v>
      </c>
      <c r="M3" s="166" t="s">
        <v>128</v>
      </c>
      <c r="N3" s="166" t="s">
        <v>244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245</v>
      </c>
      <c r="AI3" s="167" t="s">
        <v>246</v>
      </c>
      <c r="AJ3" s="167" t="s">
        <v>247</v>
      </c>
      <c r="AK3" s="167" t="s">
        <v>248</v>
      </c>
      <c r="AL3" s="167" t="s">
        <v>129</v>
      </c>
      <c r="AM3" s="167" t="s">
        <v>249</v>
      </c>
      <c r="AN3" s="167" t="s">
        <v>125</v>
      </c>
      <c r="AO3" s="168"/>
      <c r="AP3" s="166" t="s">
        <v>118</v>
      </c>
      <c r="AQ3" s="169"/>
    </row>
    <row r="4" spans="1:49" s="5" customFormat="1" ht="12.75" thickBot="1">
      <c r="A4" s="3" t="s">
        <v>130</v>
      </c>
      <c r="B4" s="4">
        <f>B20+B26</f>
        <v>108807910.08</v>
      </c>
      <c r="C4" s="4">
        <f aca="true" t="shared" si="0" ref="C4:AN4">C20+C26</f>
        <v>78760177.69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</v>
      </c>
      <c r="G4" s="4">
        <f t="shared" si="0"/>
        <v>643222.709999999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</v>
      </c>
      <c r="AI4" s="4">
        <f t="shared" si="0"/>
        <v>0</v>
      </c>
      <c r="AJ4" s="4">
        <f t="shared" si="0"/>
        <v>0</v>
      </c>
      <c r="AK4" s="4">
        <f t="shared" si="0"/>
        <v>4577561.10380117</v>
      </c>
      <c r="AL4" s="4">
        <f t="shared" si="0"/>
        <v>629795.8752727528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</v>
      </c>
      <c r="AR4" s="40"/>
      <c r="AS4" s="41" t="s">
        <v>158</v>
      </c>
      <c r="AT4" s="42"/>
      <c r="AU4" s="40"/>
      <c r="AV4" s="41" t="s">
        <v>227</v>
      </c>
      <c r="AW4" s="42"/>
    </row>
    <row r="5" spans="1:49" s="12" customFormat="1" ht="12.75" collapsed="1">
      <c r="A5" s="6" t="s">
        <v>131</v>
      </c>
      <c r="B5" s="8">
        <f>+B21+B26</f>
        <v>95303732.3</v>
      </c>
      <c r="C5" s="8">
        <f>+C21+C26</f>
        <v>63869715.84</v>
      </c>
      <c r="D5" s="8">
        <f aca="true" t="shared" si="1" ref="D5:N5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159173556.14</v>
      </c>
      <c r="AQ5" s="10"/>
      <c r="AR5" s="43" t="s">
        <v>131</v>
      </c>
      <c r="AS5" s="44">
        <f>+AP5</f>
        <v>159173556.14</v>
      </c>
      <c r="AT5" s="45">
        <f>AS5/$AS$9</f>
        <v>0.7286525421011203</v>
      </c>
      <c r="AU5" s="43" t="s">
        <v>131</v>
      </c>
      <c r="AV5" s="153" t="e">
        <f>+#REF!</f>
        <v>#REF!</v>
      </c>
      <c r="AW5" s="45" t="e">
        <f>AV5/$AV$9</f>
        <v>#REF!</v>
      </c>
    </row>
    <row r="6" spans="1:49" s="12" customFormat="1" ht="12.75" collapsed="1">
      <c r="A6" s="6" t="s">
        <v>132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134</v>
      </c>
      <c r="AS6" s="44">
        <f>+AP8</f>
        <v>42969982.04</v>
      </c>
      <c r="AT6" s="45">
        <f>AS6/$AS$9</f>
        <v>0.19670470024522685</v>
      </c>
      <c r="AU6" s="43" t="s">
        <v>134</v>
      </c>
      <c r="AV6" s="153" t="e">
        <f>+#REF!</f>
        <v>#REF!</v>
      </c>
      <c r="AW6" s="45" t="e">
        <f>AV6/$AV$9</f>
        <v>#REF!</v>
      </c>
    </row>
    <row r="7" spans="1:49" s="17" customFormat="1" ht="12.75">
      <c r="A7" s="13" t="s">
        <v>133</v>
      </c>
      <c r="B7" s="14">
        <f aca="true" t="shared" si="2" ref="B7:N7">SUM(B5:B6)</f>
        <v>95303732.3</v>
      </c>
      <c r="C7" s="14">
        <f t="shared" si="2"/>
        <v>63869715.84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aca="true" t="shared" si="3" ref="AH7:AN7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aca="true" t="shared" si="4" ref="AP7:AP40">SUM(B7:AN7)</f>
        <v>159173556.14</v>
      </c>
      <c r="AQ7" s="14"/>
      <c r="AR7" s="43" t="s">
        <v>137</v>
      </c>
      <c r="AS7" s="44">
        <f>+AP11</f>
        <v>11456073.320711344</v>
      </c>
      <c r="AT7" s="45">
        <f>AS7/$AS$9</f>
        <v>0.05244273703536008</v>
      </c>
      <c r="AU7" s="43" t="s">
        <v>137</v>
      </c>
      <c r="AV7" s="153" t="e">
        <f>+#REF!</f>
        <v>#REF!</v>
      </c>
      <c r="AW7" s="45" t="e">
        <f>AV7/$AV$9</f>
        <v>#REF!</v>
      </c>
    </row>
    <row r="8" spans="1:49" s="12" customFormat="1" ht="12.75" collapsed="1">
      <c r="A8" s="6" t="s">
        <v>134</v>
      </c>
      <c r="B8" s="8">
        <f>+B22</f>
        <v>13442819.73</v>
      </c>
      <c r="C8" s="8">
        <f>+C22</f>
        <v>14883332.95</v>
      </c>
      <c r="D8" s="8">
        <f>+D22+D26</f>
        <v>14643829.36</v>
      </c>
      <c r="E8" s="8">
        <f aca="true" t="shared" si="5" ref="E8:N8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42969982.04</v>
      </c>
      <c r="AQ8" s="10"/>
      <c r="AR8" s="46" t="s">
        <v>140</v>
      </c>
      <c r="AS8" s="47">
        <f>+AP14</f>
        <v>4849576.477158</v>
      </c>
      <c r="AT8" s="45">
        <f>AS8/$AS$9</f>
        <v>0.022200020618292713</v>
      </c>
      <c r="AU8" s="46" t="s">
        <v>140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135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159</v>
      </c>
      <c r="AS9" s="49">
        <f>SUM(AS5:AS8)</f>
        <v>218449187.97786933</v>
      </c>
      <c r="AT9" s="50"/>
      <c r="AU9" s="48" t="s">
        <v>159</v>
      </c>
      <c r="AV9" s="49" t="e">
        <f>SUM(AV5:AV8)</f>
        <v>#REF!</v>
      </c>
      <c r="AW9" s="50"/>
    </row>
    <row r="10" spans="1:46" s="17" customFormat="1" ht="12.75">
      <c r="A10" s="13" t="s">
        <v>136</v>
      </c>
      <c r="B10" s="14">
        <f>SUM(B8:B9)</f>
        <v>13442819.73</v>
      </c>
      <c r="C10" s="14">
        <f>SUM(C8:C9)</f>
        <v>14883332.95</v>
      </c>
      <c r="D10" s="14"/>
      <c r="E10" s="14">
        <f aca="true" t="shared" si="6" ref="E10:N10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226</v>
      </c>
      <c r="AT10" s="42"/>
    </row>
    <row r="11" spans="1:46" s="12" customFormat="1" ht="12.75" collapsed="1">
      <c r="A11" s="6" t="s">
        <v>137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</v>
      </c>
      <c r="H11" s="8">
        <f aca="true" t="shared" si="7" ref="H11:N11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</v>
      </c>
      <c r="AI11" s="8">
        <f aca="true" t="shared" si="8" ref="AI11:AN11">+AI23+AI26</f>
        <v>0</v>
      </c>
      <c r="AJ11" s="8">
        <f t="shared" si="8"/>
        <v>0</v>
      </c>
      <c r="AK11" s="8">
        <f>+AK23+AK26</f>
        <v>4577561.10380117</v>
      </c>
      <c r="AL11" s="8">
        <f t="shared" si="8"/>
        <v>629795.8752727528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131</v>
      </c>
      <c r="AS11" s="44" t="e">
        <f>+AS5-AV5</f>
        <v>#REF!</v>
      </c>
      <c r="AT11" s="45" t="e">
        <f>AS11/$AS$15</f>
        <v>#REF!</v>
      </c>
    </row>
    <row r="12" spans="1:46" s="12" customFormat="1" ht="12.75" collapsed="1">
      <c r="A12" s="6" t="s">
        <v>138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aca="true" t="shared" si="9" ref="AI12:AN12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134</v>
      </c>
      <c r="AS12" s="44" t="e">
        <f>+AS6-AV6</f>
        <v>#REF!</v>
      </c>
      <c r="AT12" s="45" t="e">
        <f>AS12/$AS$15</f>
        <v>#REF!</v>
      </c>
    </row>
    <row r="13" spans="1:46" s="17" customFormat="1" ht="12.75">
      <c r="A13" s="13" t="s">
        <v>139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aca="true" t="shared" si="10" ref="E13:N13">SUM(E11:E12)</f>
        <v>1442072.5500000045</v>
      </c>
      <c r="F13" s="14">
        <f t="shared" si="10"/>
        <v>-107699.24000000954</v>
      </c>
      <c r="G13" s="14">
        <f t="shared" si="10"/>
        <v>643222.709999999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aca="true" t="shared" si="11" ref="AH13:AN13">SUM(AH11:AH12)</f>
        <v>4271120.321637427</v>
      </c>
      <c r="AI13" s="14">
        <f t="shared" si="11"/>
        <v>0</v>
      </c>
      <c r="AJ13" s="14">
        <f t="shared" si="11"/>
        <v>0</v>
      </c>
      <c r="AK13" s="14">
        <f t="shared" si="11"/>
        <v>4577561.10380117</v>
      </c>
      <c r="AL13" s="14">
        <f t="shared" si="11"/>
        <v>629795.8752727528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137</v>
      </c>
      <c r="AS13" s="44" t="e">
        <f>+AS7-AV7</f>
        <v>#REF!</v>
      </c>
      <c r="AT13" s="45" t="e">
        <f>AS13/$AS$15</f>
        <v>#REF!</v>
      </c>
    </row>
    <row r="14" spans="1:46" s="12" customFormat="1" ht="12.75" collapsed="1">
      <c r="A14" s="6" t="s">
        <v>140</v>
      </c>
      <c r="B14" s="8">
        <f>+B24+B33+B34</f>
        <v>61358.049999999996</v>
      </c>
      <c r="C14" s="8">
        <f>+C24+C33</f>
        <v>7128.9</v>
      </c>
      <c r="D14" s="8">
        <f aca="true" t="shared" si="12" ref="D14:N14">+D24+D33+D34</f>
        <v>189516.71</v>
      </c>
      <c r="E14" s="8">
        <f t="shared" si="12"/>
        <v>9526.46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4849576.477158</v>
      </c>
      <c r="AQ14" s="10"/>
      <c r="AR14" s="46" t="s">
        <v>140</v>
      </c>
      <c r="AS14" s="47" t="e">
        <f>+AS8-AV8</f>
        <v>#REF!</v>
      </c>
      <c r="AT14" s="45" t="e">
        <f>AS14/$AS$15</f>
        <v>#REF!</v>
      </c>
    </row>
    <row r="15" spans="1:46" s="12" customFormat="1" ht="13.5" collapsed="1" thickBot="1">
      <c r="A15" s="6" t="s">
        <v>141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159</v>
      </c>
      <c r="AS15" s="49" t="e">
        <f>SUM(AS11:AS14)</f>
        <v>#REF!</v>
      </c>
      <c r="AT15" s="50"/>
    </row>
    <row r="16" spans="1:43" s="17" customFormat="1" ht="12.75">
      <c r="A16" s="13" t="s">
        <v>142</v>
      </c>
      <c r="B16" s="14">
        <f>SUM(B14:B15)</f>
        <v>61358.049999999996</v>
      </c>
      <c r="C16" s="14">
        <f>SUM(C14:C15)</f>
        <v>7128.9</v>
      </c>
      <c r="D16" s="14"/>
      <c r="E16" s="14">
        <f aca="true" t="shared" si="13" ref="E16:N16">SUM(E14:E15)</f>
        <v>9526.46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4660059.767158</v>
      </c>
      <c r="AQ16" s="14"/>
    </row>
    <row r="17" spans="1:43" s="12" customFormat="1" ht="12.75" collapsed="1">
      <c r="A17" s="6" t="s">
        <v>143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43" s="12" customFormat="1" ht="12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43" s="12" customFormat="1" ht="12.7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ht="12.75" thickBot="1">
      <c r="A20" s="3" t="s">
        <v>144</v>
      </c>
      <c r="B20" s="4">
        <v>108788848.31</v>
      </c>
      <c r="C20" s="4">
        <v>78760177.69</v>
      </c>
      <c r="D20" s="4">
        <v>15022862.780000001</v>
      </c>
      <c r="E20" s="4">
        <v>56465649.17</v>
      </c>
      <c r="F20" s="4">
        <v>40209320.76</v>
      </c>
      <c r="G20" s="4">
        <v>12750296.62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6619348.687158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7954451.981637428</v>
      </c>
      <c r="AI20" s="4">
        <v>0</v>
      </c>
      <c r="AJ20" s="4">
        <v>0</v>
      </c>
      <c r="AK20" s="4">
        <v>16435034.05380117</v>
      </c>
      <c r="AL20" s="4">
        <v>629795.8752727528</v>
      </c>
      <c r="AM20" s="4">
        <v>0</v>
      </c>
      <c r="AN20" s="4">
        <v>0</v>
      </c>
      <c r="AO20" s="175"/>
      <c r="AP20" s="4">
        <f t="shared" si="4"/>
        <v>345772960.2778693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43" s="23" customFormat="1" ht="10.5">
      <c r="A21" s="6" t="s">
        <v>131</v>
      </c>
      <c r="B21" s="10">
        <v>95284670.53</v>
      </c>
      <c r="C21" s="10">
        <v>63869715.84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43" s="23" customFormat="1" ht="10.5">
      <c r="A22" s="6" t="s">
        <v>134</v>
      </c>
      <c r="B22" s="10">
        <v>13442819.73</v>
      </c>
      <c r="C22" s="10">
        <v>14883332.95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43" s="23" customFormat="1" ht="10.5">
      <c r="A23" s="6" t="s">
        <v>137</v>
      </c>
      <c r="B23" s="10">
        <v>0</v>
      </c>
      <c r="C23" s="10">
        <v>0</v>
      </c>
      <c r="D23" s="10">
        <v>0</v>
      </c>
      <c r="E23" s="10">
        <v>56456122.71</v>
      </c>
      <c r="F23" s="10">
        <v>40006605.66</v>
      </c>
      <c r="G23" s="10">
        <v>12750296.62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7954451.981637428</v>
      </c>
      <c r="AI23" s="10">
        <v>0</v>
      </c>
      <c r="AJ23" s="10">
        <v>0</v>
      </c>
      <c r="AK23" s="10">
        <v>16435034.05380117</v>
      </c>
      <c r="AL23" s="10">
        <v>629795.8752727528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43" s="23" customFormat="1" ht="10.5">
      <c r="A24" s="6" t="s">
        <v>140</v>
      </c>
      <c r="B24" s="10">
        <v>61358.049999999996</v>
      </c>
      <c r="C24" s="10">
        <v>7128.9</v>
      </c>
      <c r="D24" s="10">
        <v>189516.71</v>
      </c>
      <c r="E24" s="10">
        <v>9526.46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6619348.687158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</v>
      </c>
      <c r="AQ24" s="10"/>
    </row>
    <row r="25" spans="1:43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ht="12.75" thickBot="1">
      <c r="A26" s="3" t="s">
        <v>145</v>
      </c>
      <c r="B26" s="4">
        <v>19061.769999999997</v>
      </c>
      <c r="C26" s="4">
        <v>0</v>
      </c>
      <c r="D26" s="4">
        <v>-189516.71</v>
      </c>
      <c r="E26" s="4">
        <v>-55014050.16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-11857472.95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43" s="23" customFormat="1" ht="10.5" outlineLevel="1">
      <c r="A27" s="7" t="s">
        <v>146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43" s="23" customFormat="1" ht="10.5" outlineLevel="1">
      <c r="A28" s="7" t="s">
        <v>147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43" s="23" customFormat="1" ht="10.5" outlineLevel="1">
      <c r="A29" s="7" t="s">
        <v>148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43" s="23" customFormat="1" ht="10.5" outlineLevel="1">
      <c r="A30" s="7" t="s">
        <v>149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43" s="23" customFormat="1" ht="10.5" outlineLevel="1">
      <c r="A31" s="7" t="s">
        <v>150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43" s="23" customFormat="1" ht="10.5" outlineLevel="1">
      <c r="A32" s="7" t="s">
        <v>151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152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153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ht="12.75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ht="12.75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 ht="12.75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 ht="12.75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17" ht="12.75">
      <c r="A42" s="30" t="s">
        <v>154</v>
      </c>
      <c r="B42" s="31">
        <f>+B20-SUM(B21:B24)</f>
        <v>0</v>
      </c>
      <c r="C42" s="31">
        <f>+C20-SUM(C21:C24)</f>
        <v>0</v>
      </c>
      <c r="D42" s="31">
        <f aca="true" t="shared" si="14" ref="D42:N42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17" ht="12.75">
      <c r="A43" s="30" t="s">
        <v>155</v>
      </c>
      <c r="B43" s="31">
        <f>B26-SUM(B27:B34)</f>
        <v>19061.769999999997</v>
      </c>
      <c r="C43" s="31">
        <f>C26-SUM(C27:C34)</f>
        <v>0</v>
      </c>
      <c r="D43" s="31">
        <f aca="true" t="shared" si="15" ref="D43:N43">D26-SUM(D27:D34)</f>
        <v>-189516.71</v>
      </c>
      <c r="E43" s="31">
        <f t="shared" si="15"/>
        <v>-55014050.16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</v>
      </c>
      <c r="N43" s="31">
        <f t="shared" si="15"/>
        <v>0</v>
      </c>
      <c r="O43" s="31"/>
      <c r="P43" s="31"/>
      <c r="Q43" s="31"/>
    </row>
    <row r="44" spans="1:17" ht="12.75">
      <c r="A44" t="s">
        <v>156</v>
      </c>
      <c r="B44" s="31">
        <f>+B4-B7-B10-B13-B16-B17</f>
        <v>7.494236342608929E-10</v>
      </c>
      <c r="C44" s="31">
        <f>+C4-C7-C10-C13-C16-C17</f>
        <v>-5.2150426199659705E-09</v>
      </c>
      <c r="D44" s="31">
        <f aca="true" t="shared" si="16" ref="D44:N44">+D4-D7-D10-D13-D16-D17</f>
        <v>14833346.07</v>
      </c>
      <c r="E44" s="31">
        <f t="shared" si="16"/>
        <v>8.949427865445614E-10</v>
      </c>
      <c r="F44" s="31">
        <f t="shared" si="16"/>
        <v>1.4842953532934189E-09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ht="13.5" thickBot="1"/>
    <row r="48" spans="1:10" ht="13.5" thickBot="1">
      <c r="A48" s="34" t="s">
        <v>157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160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ht="12.75">
      <c r="J52" s="38"/>
    </row>
    <row r="53" ht="12.75">
      <c r="J53" s="38"/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B2" sqref="B2"/>
    </sheetView>
  </sheetViews>
  <sheetFormatPr defaultColWidth="12.57421875" defaultRowHeight="12.75"/>
  <cols>
    <col min="1" max="1" width="23.57421875" style="157" bestFit="1" customWidth="1"/>
    <col min="2" max="2" width="14.8515625" style="161" bestFit="1" customWidth="1"/>
    <col min="3" max="16384" width="12.57421875" style="157" customWidth="1"/>
  </cols>
  <sheetData>
    <row r="1" spans="1:2" ht="12.75">
      <c r="A1" s="155"/>
      <c r="B1" s="156" t="s">
        <v>237</v>
      </c>
    </row>
    <row r="2" spans="1:2" ht="12.75">
      <c r="A2" s="158" t="s">
        <v>228</v>
      </c>
      <c r="B2" s="159">
        <v>40543</v>
      </c>
    </row>
    <row r="3" ht="12.75">
      <c r="A3" s="160"/>
    </row>
    <row r="4" spans="1:2" ht="12.75">
      <c r="A4" s="162" t="s">
        <v>229</v>
      </c>
      <c r="B4" s="161">
        <v>4413</v>
      </c>
    </row>
    <row r="5" spans="1:2" ht="12.75">
      <c r="A5" s="162" t="s">
        <v>230</v>
      </c>
      <c r="B5" s="161">
        <v>1911</v>
      </c>
    </row>
    <row r="6" spans="1:2" ht="12.75">
      <c r="A6" s="162" t="s">
        <v>231</v>
      </c>
      <c r="B6" s="161">
        <v>414</v>
      </c>
    </row>
    <row r="7" spans="1:2" ht="12.75">
      <c r="A7" s="162" t="s">
        <v>232</v>
      </c>
      <c r="B7" s="161">
        <v>366</v>
      </c>
    </row>
    <row r="8" spans="1:2" ht="12.75">
      <c r="A8" s="162" t="s">
        <v>233</v>
      </c>
      <c r="B8" s="161">
        <v>197</v>
      </c>
    </row>
    <row r="9" spans="1:2" ht="12.75">
      <c r="A9" s="162" t="s">
        <v>234</v>
      </c>
      <c r="B9" s="161">
        <v>450</v>
      </c>
    </row>
    <row r="10" spans="1:2" ht="12.75">
      <c r="A10" s="162" t="s">
        <v>235</v>
      </c>
      <c r="B10" s="161">
        <v>740</v>
      </c>
    </row>
    <row r="11" spans="1:2" ht="12.75">
      <c r="A11" s="162" t="s">
        <v>236</v>
      </c>
      <c r="B11" s="161">
        <v>360</v>
      </c>
    </row>
    <row r="12" ht="7.5" customHeight="1">
      <c r="A12" s="162"/>
    </row>
    <row r="13" spans="1:2" ht="12.75">
      <c r="A13" s="163" t="s">
        <v>118</v>
      </c>
      <c r="B13" s="164">
        <f>SUM(B4:B11)</f>
        <v>8851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M87"/>
  <sheetViews>
    <sheetView showGridLines="0" tabSelected="1" workbookViewId="0" topLeftCell="A1">
      <pane xSplit="1" ySplit="2" topLeftCell="H21" activePane="bottomRight" state="frozen"/>
      <selection pane="topLeft" activeCell="I167" sqref="I167"/>
      <selection pane="topRight" activeCell="I167" sqref="I167"/>
      <selection pane="bottomLeft" activeCell="I167" sqref="I167"/>
      <selection pane="bottomRight" activeCell="O41" sqref="O41"/>
    </sheetView>
  </sheetViews>
  <sheetFormatPr defaultColWidth="11.421875" defaultRowHeight="12.75"/>
  <cols>
    <col min="1" max="1" width="57.7109375" style="179" customWidth="1"/>
    <col min="2" max="13" width="12.7109375" style="179" customWidth="1"/>
    <col min="14" max="16384" width="11.421875" style="179" customWidth="1"/>
  </cols>
  <sheetData>
    <row r="1" spans="2:13" ht="12.75">
      <c r="B1" s="180" t="s">
        <v>254</v>
      </c>
      <c r="C1" s="181" t="s">
        <v>255</v>
      </c>
      <c r="D1" s="181" t="s">
        <v>256</v>
      </c>
      <c r="E1" s="182" t="s">
        <v>257</v>
      </c>
      <c r="F1" s="183">
        <v>2010</v>
      </c>
      <c r="G1" s="180" t="s">
        <v>1</v>
      </c>
      <c r="H1" s="181" t="s">
        <v>265</v>
      </c>
      <c r="I1" s="181" t="s">
        <v>272</v>
      </c>
      <c r="J1" s="182" t="s">
        <v>285</v>
      </c>
      <c r="K1" s="183">
        <v>2011</v>
      </c>
      <c r="L1" s="180" t="s">
        <v>287</v>
      </c>
      <c r="M1" s="181" t="s">
        <v>291</v>
      </c>
    </row>
    <row r="2" spans="1:13" ht="13.5" thickBot="1">
      <c r="A2" s="184" t="s">
        <v>289</v>
      </c>
      <c r="B2" s="185"/>
      <c r="C2" s="186"/>
      <c r="D2" s="186"/>
      <c r="E2" s="187"/>
      <c r="F2" s="186"/>
      <c r="G2" s="185"/>
      <c r="H2" s="186"/>
      <c r="I2" s="186"/>
      <c r="J2" s="187"/>
      <c r="K2" s="186"/>
      <c r="L2" s="185"/>
      <c r="M2" s="186"/>
    </row>
    <row r="3" spans="2:13" ht="12.75">
      <c r="B3" s="188"/>
      <c r="C3" s="189"/>
      <c r="D3" s="189"/>
      <c r="E3" s="190"/>
      <c r="G3" s="188"/>
      <c r="H3" s="189"/>
      <c r="I3" s="189"/>
      <c r="J3" s="190"/>
      <c r="L3" s="188"/>
      <c r="M3" s="189"/>
    </row>
    <row r="4" spans="1:13" ht="15">
      <c r="A4" s="191" t="s">
        <v>56</v>
      </c>
      <c r="B4" s="188"/>
      <c r="C4" s="189"/>
      <c r="D4" s="189"/>
      <c r="E4" s="190"/>
      <c r="G4" s="188"/>
      <c r="H4" s="189"/>
      <c r="I4" s="189"/>
      <c r="J4" s="190"/>
      <c r="L4" s="188"/>
      <c r="M4" s="189"/>
    </row>
    <row r="5" spans="2:13" ht="6" customHeight="1">
      <c r="B5" s="188"/>
      <c r="C5" s="189"/>
      <c r="D5" s="189"/>
      <c r="E5" s="190"/>
      <c r="G5" s="188"/>
      <c r="H5" s="189"/>
      <c r="I5" s="189"/>
      <c r="J5" s="190"/>
      <c r="L5" s="188"/>
      <c r="M5" s="189"/>
    </row>
    <row r="6" spans="1:13" s="192" customFormat="1" ht="12.75">
      <c r="A6" s="192" t="s">
        <v>264</v>
      </c>
      <c r="B6" s="193">
        <v>170.15516687461002</v>
      </c>
      <c r="C6" s="194">
        <v>207.90279239538998</v>
      </c>
      <c r="D6" s="194">
        <v>229.72095843999995</v>
      </c>
      <c r="E6" s="195">
        <v>222.97918917000004</v>
      </c>
      <c r="F6" s="196">
        <v>830.7581068799999</v>
      </c>
      <c r="G6" s="193">
        <v>218.449</v>
      </c>
      <c r="H6" s="194">
        <v>200.864</v>
      </c>
      <c r="I6" s="194">
        <v>208.124</v>
      </c>
      <c r="J6" s="195">
        <v>198.014</v>
      </c>
      <c r="K6" s="196">
        <v>825.451</v>
      </c>
      <c r="L6" s="193">
        <v>201.462</v>
      </c>
      <c r="M6" s="194">
        <v>191.152</v>
      </c>
    </row>
    <row r="7" spans="1:13" ht="12.75">
      <c r="A7" s="179" t="s">
        <v>0</v>
      </c>
      <c r="B7" s="197">
        <v>-79.88002748914</v>
      </c>
      <c r="C7" s="198">
        <v>-87.36363423086</v>
      </c>
      <c r="D7" s="198">
        <v>-89.07996395</v>
      </c>
      <c r="E7" s="199">
        <v>-110.71007197999998</v>
      </c>
      <c r="F7" s="200">
        <v>-367.03369765</v>
      </c>
      <c r="G7" s="197">
        <v>-106.2</v>
      </c>
      <c r="H7" s="198">
        <v>-93.178</v>
      </c>
      <c r="I7" s="198">
        <v>-96.708</v>
      </c>
      <c r="J7" s="199">
        <v>-94.673</v>
      </c>
      <c r="K7" s="200">
        <v>-390.759</v>
      </c>
      <c r="L7" s="197">
        <v>-100.881</v>
      </c>
      <c r="M7" s="198">
        <v>-96.062</v>
      </c>
    </row>
    <row r="8" spans="1:13" ht="12.75">
      <c r="A8" s="179" t="s">
        <v>113</v>
      </c>
      <c r="B8" s="197">
        <v>1.1586608916099999</v>
      </c>
      <c r="C8" s="198">
        <v>1.55795226839</v>
      </c>
      <c r="D8" s="198">
        <v>-2.26848226</v>
      </c>
      <c r="E8" s="199">
        <v>4.39159849</v>
      </c>
      <c r="F8" s="200">
        <v>4.83972939</v>
      </c>
      <c r="G8" s="197">
        <v>3.56</v>
      </c>
      <c r="H8" s="198">
        <v>-0.591</v>
      </c>
      <c r="I8" s="198">
        <v>2.305</v>
      </c>
      <c r="J8" s="199">
        <v>-6.962</v>
      </c>
      <c r="K8" s="200">
        <v>-1.6879999999999988</v>
      </c>
      <c r="L8" s="197">
        <v>-3.063</v>
      </c>
      <c r="M8" s="198">
        <v>0.652</v>
      </c>
    </row>
    <row r="9" spans="1:13" s="192" customFormat="1" ht="12.75">
      <c r="A9" s="192" t="s">
        <v>57</v>
      </c>
      <c r="B9" s="193">
        <v>91.43380027708001</v>
      </c>
      <c r="C9" s="194">
        <v>122.09711043291998</v>
      </c>
      <c r="D9" s="194">
        <v>138.37251222999993</v>
      </c>
      <c r="E9" s="195">
        <v>116.66071568000007</v>
      </c>
      <c r="F9" s="196">
        <v>468.56413862</v>
      </c>
      <c r="G9" s="193">
        <v>115.80900000000001</v>
      </c>
      <c r="H9" s="194">
        <v>107.09500000000001</v>
      </c>
      <c r="I9" s="194">
        <v>113.721</v>
      </c>
      <c r="J9" s="195">
        <v>96.379</v>
      </c>
      <c r="K9" s="196">
        <v>433.004</v>
      </c>
      <c r="L9" s="193">
        <v>97.51799999999999</v>
      </c>
      <c r="M9" s="194">
        <v>95.74199999999999</v>
      </c>
    </row>
    <row r="10" spans="1:13" ht="12.75">
      <c r="A10" s="179" t="s">
        <v>116</v>
      </c>
      <c r="B10" s="197">
        <v>5.3511144944</v>
      </c>
      <c r="C10" s="198">
        <v>6.8570109456</v>
      </c>
      <c r="D10" s="198">
        <v>6.84907517</v>
      </c>
      <c r="E10" s="199">
        <v>8.756973999999998</v>
      </c>
      <c r="F10" s="200">
        <v>27.814174609999995</v>
      </c>
      <c r="G10" s="197">
        <v>7.826</v>
      </c>
      <c r="H10" s="198">
        <v>7.497</v>
      </c>
      <c r="I10" s="198">
        <v>7.363</v>
      </c>
      <c r="J10" s="199">
        <v>4.55</v>
      </c>
      <c r="K10" s="200">
        <v>27.236</v>
      </c>
      <c r="L10" s="197">
        <v>6.953</v>
      </c>
      <c r="M10" s="198">
        <v>7.094</v>
      </c>
    </row>
    <row r="11" spans="1:13" ht="12.75">
      <c r="A11" s="179" t="s">
        <v>58</v>
      </c>
      <c r="B11" s="197">
        <v>3.06345932402</v>
      </c>
      <c r="C11" s="198">
        <v>3.1550820359799996</v>
      </c>
      <c r="D11" s="198">
        <v>0.9086945300000004</v>
      </c>
      <c r="E11" s="199">
        <v>3.6678669499999996</v>
      </c>
      <c r="F11" s="200">
        <v>10.795102839999998</v>
      </c>
      <c r="G11" s="197">
        <v>1.0630000000000002</v>
      </c>
      <c r="H11" s="198">
        <v>3.309</v>
      </c>
      <c r="I11" s="198">
        <v>3.4</v>
      </c>
      <c r="J11" s="199">
        <v>4.832</v>
      </c>
      <c r="K11" s="200">
        <v>12.604</v>
      </c>
      <c r="L11" s="197">
        <v>1.678</v>
      </c>
      <c r="M11" s="198">
        <v>1.368</v>
      </c>
    </row>
    <row r="12" spans="1:13" ht="12.75">
      <c r="A12" s="179" t="s">
        <v>59</v>
      </c>
      <c r="B12" s="197">
        <v>0</v>
      </c>
      <c r="C12" s="198">
        <v>-5.6450794</v>
      </c>
      <c r="D12" s="198">
        <v>-2.9805985999999995</v>
      </c>
      <c r="E12" s="199">
        <v>3.7737817999999996</v>
      </c>
      <c r="F12" s="200">
        <v>-4.8518962000000005</v>
      </c>
      <c r="G12" s="197">
        <v>-6.726</v>
      </c>
      <c r="H12" s="198">
        <v>-2.962</v>
      </c>
      <c r="I12" s="198">
        <v>-1.51</v>
      </c>
      <c r="J12" s="199">
        <v>0.764</v>
      </c>
      <c r="K12" s="200">
        <v>-10.434000000000001</v>
      </c>
      <c r="L12" s="197">
        <v>-5.048</v>
      </c>
      <c r="M12" s="198">
        <v>-7.503</v>
      </c>
    </row>
    <row r="13" spans="1:13" ht="12.75">
      <c r="A13" s="179" t="s">
        <v>60</v>
      </c>
      <c r="B13" s="197">
        <v>-18.388689572815213</v>
      </c>
      <c r="C13" s="198">
        <v>-21.87521037796846</v>
      </c>
      <c r="D13" s="198">
        <v>-21.88238803450829</v>
      </c>
      <c r="E13" s="199">
        <v>-22.170684087376827</v>
      </c>
      <c r="F13" s="200">
        <v>-84.31697207266879</v>
      </c>
      <c r="G13" s="197">
        <v>-22.927</v>
      </c>
      <c r="H13" s="198">
        <v>-22.731</v>
      </c>
      <c r="I13" s="198">
        <v>-21.186</v>
      </c>
      <c r="J13" s="199">
        <v>-22.569</v>
      </c>
      <c r="K13" s="200">
        <v>-89.413</v>
      </c>
      <c r="L13" s="197">
        <v>-18.881</v>
      </c>
      <c r="M13" s="198">
        <v>-19.873</v>
      </c>
    </row>
    <row r="14" spans="1:13" ht="12.75">
      <c r="A14" s="179" t="s">
        <v>19</v>
      </c>
      <c r="B14" s="197">
        <v>-47.781310294324676</v>
      </c>
      <c r="C14" s="198">
        <v>-50.10996478567531</v>
      </c>
      <c r="D14" s="198">
        <v>-59.755954890000005</v>
      </c>
      <c r="E14" s="199">
        <v>-82.09697186999999</v>
      </c>
      <c r="F14" s="200">
        <v>-239.74420183999996</v>
      </c>
      <c r="G14" s="197">
        <v>-55.776999999999994</v>
      </c>
      <c r="H14" s="198">
        <v>-56.231</v>
      </c>
      <c r="I14" s="198">
        <v>-62.318000000000005</v>
      </c>
      <c r="J14" s="199">
        <v>-59.524</v>
      </c>
      <c r="K14" s="200">
        <v>-233.85</v>
      </c>
      <c r="L14" s="197">
        <v>-51.538000000000004</v>
      </c>
      <c r="M14" s="198">
        <v>-43.113</v>
      </c>
    </row>
    <row r="15" spans="1:13" s="192" customFormat="1" ht="12.75">
      <c r="A15" s="192" t="s">
        <v>225</v>
      </c>
      <c r="B15" s="193">
        <v>33.67837422836012</v>
      </c>
      <c r="C15" s="194">
        <v>54.478948850856206</v>
      </c>
      <c r="D15" s="194">
        <v>61.5113404054916</v>
      </c>
      <c r="E15" s="195">
        <v>28.591682472623248</v>
      </c>
      <c r="F15" s="196">
        <v>178.2603459573312</v>
      </c>
      <c r="G15" s="193">
        <v>39.26800000000002</v>
      </c>
      <c r="H15" s="194">
        <v>35.977</v>
      </c>
      <c r="I15" s="194">
        <v>39.470000000000006</v>
      </c>
      <c r="J15" s="195">
        <v>24.431999999999988</v>
      </c>
      <c r="K15" s="196">
        <v>139.14700000000002</v>
      </c>
      <c r="L15" s="193">
        <v>30.68199999999998</v>
      </c>
      <c r="M15" s="194">
        <v>33.714999999999975</v>
      </c>
    </row>
    <row r="16" spans="1:13" s="192" customFormat="1" ht="12.75">
      <c r="A16" s="192" t="s">
        <v>61</v>
      </c>
      <c r="B16" s="201">
        <v>0.19792742616613127</v>
      </c>
      <c r="C16" s="202">
        <v>0.262040486436796</v>
      </c>
      <c r="D16" s="202">
        <v>0.26776546999980216</v>
      </c>
      <c r="E16" s="203">
        <v>0.12822578904807505</v>
      </c>
      <c r="F16" s="204">
        <v>0.21457551178983594</v>
      </c>
      <c r="G16" s="201">
        <v>0.17975820443215587</v>
      </c>
      <c r="H16" s="202">
        <v>0.179111239445595</v>
      </c>
      <c r="I16" s="202">
        <v>0.1896465568603333</v>
      </c>
      <c r="J16" s="203">
        <v>0.12338521518680491</v>
      </c>
      <c r="K16" s="204">
        <v>0.16857087822293512</v>
      </c>
      <c r="L16" s="201">
        <v>0.15229671104228085</v>
      </c>
      <c r="M16" s="202">
        <v>0.1763779609943918</v>
      </c>
    </row>
    <row r="17" spans="1:13" ht="12.75">
      <c r="A17" s="179" t="s">
        <v>115</v>
      </c>
      <c r="B17" s="197">
        <v>-14.076500860990002</v>
      </c>
      <c r="C17" s="198">
        <v>-17.38907576901</v>
      </c>
      <c r="D17" s="198">
        <v>-15.672357719999995</v>
      </c>
      <c r="E17" s="199">
        <v>-14.068441940000005</v>
      </c>
      <c r="F17" s="200">
        <v>-61.20637629</v>
      </c>
      <c r="G17" s="197">
        <v>-14.815</v>
      </c>
      <c r="H17" s="198">
        <v>-13.87</v>
      </c>
      <c r="I17" s="198">
        <v>-17.107</v>
      </c>
      <c r="J17" s="199">
        <v>-17.668</v>
      </c>
      <c r="K17" s="200">
        <v>-63.46</v>
      </c>
      <c r="L17" s="197">
        <v>-15.454</v>
      </c>
      <c r="M17" s="198">
        <v>-14.596</v>
      </c>
    </row>
    <row r="18" spans="1:13" ht="12.75">
      <c r="A18" s="179" t="s">
        <v>62</v>
      </c>
      <c r="B18" s="197">
        <v>0.53529958</v>
      </c>
      <c r="C18" s="198">
        <v>-0.6181673400000002</v>
      </c>
      <c r="D18" s="198">
        <v>0.10420668999999987</v>
      </c>
      <c r="E18" s="199">
        <v>0.2010363370385454</v>
      </c>
      <c r="F18" s="200">
        <v>0.2223752670385451</v>
      </c>
      <c r="G18" s="197">
        <v>0.65</v>
      </c>
      <c r="H18" s="198">
        <v>0.554</v>
      </c>
      <c r="I18" s="198">
        <v>2.844</v>
      </c>
      <c r="J18" s="199">
        <v>0.344</v>
      </c>
      <c r="K18" s="200">
        <v>4.392</v>
      </c>
      <c r="L18" s="197">
        <v>0.544</v>
      </c>
      <c r="M18" s="198">
        <v>0.77</v>
      </c>
    </row>
    <row r="19" spans="1:13" s="192" customFormat="1" ht="12.75">
      <c r="A19" s="192" t="s">
        <v>117</v>
      </c>
      <c r="B19" s="205">
        <v>20.137172947370118</v>
      </c>
      <c r="C19" s="206">
        <v>36.47170574184621</v>
      </c>
      <c r="D19" s="206">
        <v>45.943189375491606</v>
      </c>
      <c r="E19" s="207">
        <v>14.724276869661788</v>
      </c>
      <c r="F19" s="208">
        <v>117.27634493436972</v>
      </c>
      <c r="G19" s="205">
        <v>25.103000000000023</v>
      </c>
      <c r="H19" s="206">
        <v>22.660999999999998</v>
      </c>
      <c r="I19" s="206">
        <v>25.207000000000008</v>
      </c>
      <c r="J19" s="207">
        <v>7.107999999999989</v>
      </c>
      <c r="K19" s="208">
        <v>80.07900000000002</v>
      </c>
      <c r="L19" s="205">
        <v>15.77199999999998</v>
      </c>
      <c r="M19" s="206">
        <v>19.888999999999974</v>
      </c>
    </row>
    <row r="20" spans="1:13" ht="12.75">
      <c r="A20" s="192" t="s">
        <v>63</v>
      </c>
      <c r="B20" s="201">
        <v>0.11834593869376599</v>
      </c>
      <c r="C20" s="202">
        <v>0.175426723814677</v>
      </c>
      <c r="D20" s="202">
        <v>0.19999563682602062</v>
      </c>
      <c r="E20" s="203">
        <v>0.06603430985855793</v>
      </c>
      <c r="F20" s="204">
        <v>0.14116786097317</v>
      </c>
      <c r="G20" s="201">
        <v>0.11491469404758099</v>
      </c>
      <c r="H20" s="202">
        <v>0.11281762784769793</v>
      </c>
      <c r="I20" s="202">
        <v>0.12111529665007403</v>
      </c>
      <c r="J20" s="203">
        <v>0.03589645176603669</v>
      </c>
      <c r="K20" s="204">
        <v>0.0970124210885928</v>
      </c>
      <c r="L20" s="201">
        <v>0.07828771679026308</v>
      </c>
      <c r="M20" s="202">
        <v>0.1040480873859545</v>
      </c>
    </row>
    <row r="21" spans="1:13" ht="12.75">
      <c r="A21" s="179" t="s">
        <v>22</v>
      </c>
      <c r="B21" s="197">
        <v>0.0973645492</v>
      </c>
      <c r="C21" s="198">
        <v>0.7798211908</v>
      </c>
      <c r="D21" s="198">
        <v>0.74837698</v>
      </c>
      <c r="E21" s="199">
        <v>0.38994250999999985</v>
      </c>
      <c r="F21" s="200">
        <v>2.01550523</v>
      </c>
      <c r="G21" s="197">
        <v>0.408</v>
      </c>
      <c r="H21" s="198">
        <v>0.399</v>
      </c>
      <c r="I21" s="198">
        <v>0.844</v>
      </c>
      <c r="J21" s="199">
        <v>3.645</v>
      </c>
      <c r="K21" s="200">
        <v>5.295999999999999</v>
      </c>
      <c r="L21" s="197">
        <v>1.551</v>
      </c>
      <c r="M21" s="198">
        <v>0.16495299999999996</v>
      </c>
    </row>
    <row r="22" spans="1:13" ht="12.75">
      <c r="A22" s="179" t="s">
        <v>260</v>
      </c>
      <c r="B22" s="197">
        <v>-9.198931959429999</v>
      </c>
      <c r="C22" s="198">
        <v>-7.422731670570003</v>
      </c>
      <c r="D22" s="198">
        <v>-9.208810729999998</v>
      </c>
      <c r="E22" s="199">
        <v>-3.1258955299999984</v>
      </c>
      <c r="F22" s="200">
        <v>-28.956369889999994</v>
      </c>
      <c r="G22" s="197">
        <v>-2.6590000000000007</v>
      </c>
      <c r="H22" s="198">
        <v>-6.898</v>
      </c>
      <c r="I22" s="198">
        <v>-10.482</v>
      </c>
      <c r="J22" s="199">
        <v>-8.322</v>
      </c>
      <c r="K22" s="200">
        <v>-28.361</v>
      </c>
      <c r="L22" s="197">
        <v>-7.311999999999999</v>
      </c>
      <c r="M22" s="198">
        <v>-6.131952999999999</v>
      </c>
    </row>
    <row r="23" spans="1:13" s="192" customFormat="1" ht="12.75">
      <c r="A23" s="192" t="s">
        <v>23</v>
      </c>
      <c r="B23" s="205">
        <v>11.035605537140121</v>
      </c>
      <c r="C23" s="206">
        <v>29.828795262076206</v>
      </c>
      <c r="D23" s="206">
        <v>37.48275562549161</v>
      </c>
      <c r="E23" s="207">
        <v>11.98832384966179</v>
      </c>
      <c r="F23" s="208">
        <v>90.33548027436973</v>
      </c>
      <c r="G23" s="205">
        <v>22.852000000000025</v>
      </c>
      <c r="H23" s="206">
        <v>16.162</v>
      </c>
      <c r="I23" s="206">
        <v>15.56900000000001</v>
      </c>
      <c r="J23" s="207">
        <v>2.4309999999999903</v>
      </c>
      <c r="K23" s="208">
        <v>57.014000000000024</v>
      </c>
      <c r="L23" s="205">
        <v>10.01099999999998</v>
      </c>
      <c r="M23" s="206">
        <v>13.921999999999976</v>
      </c>
    </row>
    <row r="24" spans="1:13" ht="12.75">
      <c r="A24" s="179" t="s">
        <v>114</v>
      </c>
      <c r="B24" s="197">
        <v>-4.32467019196</v>
      </c>
      <c r="C24" s="198">
        <v>-9.99564661204</v>
      </c>
      <c r="D24" s="198">
        <v>-9.560947666999999</v>
      </c>
      <c r="E24" s="199">
        <v>-1.7430006069999981</v>
      </c>
      <c r="F24" s="200">
        <v>-25.624265078</v>
      </c>
      <c r="G24" s="197">
        <v>-6.661</v>
      </c>
      <c r="H24" s="198">
        <v>-4.773</v>
      </c>
      <c r="I24" s="198">
        <v>-4.842</v>
      </c>
      <c r="J24" s="199">
        <v>0.454</v>
      </c>
      <c r="K24" s="200">
        <v>-15.822</v>
      </c>
      <c r="L24" s="197">
        <v>-3.437</v>
      </c>
      <c r="M24" s="198">
        <v>-4.533</v>
      </c>
    </row>
    <row r="25" spans="1:13" s="192" customFormat="1" ht="12.75">
      <c r="A25" s="192" t="s">
        <v>64</v>
      </c>
      <c r="B25" s="193">
        <v>6.710935345180121</v>
      </c>
      <c r="C25" s="194">
        <v>19.833148650036208</v>
      </c>
      <c r="D25" s="194">
        <v>27.921807958491613</v>
      </c>
      <c r="E25" s="195">
        <v>10.24532324266179</v>
      </c>
      <c r="F25" s="196">
        <v>64.71121519636972</v>
      </c>
      <c r="G25" s="193">
        <v>16.191000000000024</v>
      </c>
      <c r="H25" s="194">
        <v>11.389</v>
      </c>
      <c r="I25" s="194">
        <v>10.727000000000011</v>
      </c>
      <c r="J25" s="195">
        <v>2.8849999999999905</v>
      </c>
      <c r="K25" s="196">
        <v>41.19200000000002</v>
      </c>
      <c r="L25" s="193">
        <v>6.57399999999998</v>
      </c>
      <c r="M25" s="194">
        <v>9.388999999999974</v>
      </c>
    </row>
    <row r="26" spans="1:13" ht="13.5" thickBot="1">
      <c r="A26" s="186"/>
      <c r="B26" s="185"/>
      <c r="C26" s="186"/>
      <c r="D26" s="186"/>
      <c r="E26" s="187"/>
      <c r="F26" s="186"/>
      <c r="G26" s="185"/>
      <c r="H26" s="186"/>
      <c r="I26" s="186"/>
      <c r="J26" s="187"/>
      <c r="K26" s="186"/>
      <c r="L26" s="185"/>
      <c r="M26" s="186"/>
    </row>
    <row r="27" spans="2:13" ht="12.75">
      <c r="B27" s="188"/>
      <c r="C27" s="189"/>
      <c r="D27" s="189"/>
      <c r="E27" s="190"/>
      <c r="G27" s="188"/>
      <c r="H27" s="189"/>
      <c r="I27" s="189"/>
      <c r="J27" s="190"/>
      <c r="L27" s="188"/>
      <c r="M27" s="189"/>
    </row>
    <row r="28" spans="1:13" ht="15">
      <c r="A28" s="191" t="s">
        <v>65</v>
      </c>
      <c r="B28" s="188"/>
      <c r="C28" s="189"/>
      <c r="D28" s="189"/>
      <c r="E28" s="190"/>
      <c r="G28" s="188"/>
      <c r="H28" s="189"/>
      <c r="I28" s="189"/>
      <c r="J28" s="190"/>
      <c r="L28" s="188"/>
      <c r="M28" s="189"/>
    </row>
    <row r="29" spans="2:13" s="209" customFormat="1" ht="6" customHeight="1">
      <c r="B29" s="210"/>
      <c r="C29" s="211"/>
      <c r="D29" s="211"/>
      <c r="E29" s="212"/>
      <c r="F29" s="213"/>
      <c r="G29" s="210"/>
      <c r="H29" s="211"/>
      <c r="I29" s="211"/>
      <c r="J29" s="212"/>
      <c r="K29" s="213"/>
      <c r="L29" s="210"/>
      <c r="M29" s="211"/>
    </row>
    <row r="30" spans="1:13" ht="12.75">
      <c r="A30" s="179" t="s">
        <v>66</v>
      </c>
      <c r="B30" s="214">
        <v>893.2044552429779</v>
      </c>
      <c r="C30" s="215">
        <v>906.8531560959078</v>
      </c>
      <c r="D30" s="215">
        <v>907.552582655908</v>
      </c>
      <c r="E30" s="216">
        <v>915.628633495908</v>
      </c>
      <c r="F30" s="214">
        <v>915.628633495908</v>
      </c>
      <c r="G30" s="214">
        <v>922.278</v>
      </c>
      <c r="H30" s="215">
        <v>939.4100000000001</v>
      </c>
      <c r="I30" s="215">
        <v>952.451</v>
      </c>
      <c r="J30" s="216">
        <v>952.9180000000001</v>
      </c>
      <c r="K30" s="214">
        <v>952.9180000000001</v>
      </c>
      <c r="L30" s="214">
        <v>951.618</v>
      </c>
      <c r="M30" s="215">
        <v>906.3980000000001</v>
      </c>
    </row>
    <row r="31" spans="1:13" ht="12.75">
      <c r="A31" s="179" t="s">
        <v>67</v>
      </c>
      <c r="B31" s="214">
        <v>13.375334151069996</v>
      </c>
      <c r="C31" s="215">
        <v>6.344080295999996</v>
      </c>
      <c r="D31" s="215">
        <v>6.150118615999997</v>
      </c>
      <c r="E31" s="216">
        <v>6.533740335999999</v>
      </c>
      <c r="F31" s="214">
        <v>6.533740335999999</v>
      </c>
      <c r="G31" s="214">
        <v>15.383</v>
      </c>
      <c r="H31" s="215">
        <v>8.76</v>
      </c>
      <c r="I31" s="215">
        <v>8.315</v>
      </c>
      <c r="J31" s="216">
        <v>8.127</v>
      </c>
      <c r="K31" s="214">
        <v>8.127</v>
      </c>
      <c r="L31" s="214">
        <v>12.018</v>
      </c>
      <c r="M31" s="215">
        <v>5.945</v>
      </c>
    </row>
    <row r="32" spans="1:13" ht="12.75">
      <c r="A32" s="179" t="s">
        <v>68</v>
      </c>
      <c r="B32" s="214">
        <v>5.809577592240001</v>
      </c>
      <c r="C32" s="215">
        <v>8.333520040000002</v>
      </c>
      <c r="D32" s="215">
        <v>10.42177803</v>
      </c>
      <c r="E32" s="216">
        <v>5.788341439999999</v>
      </c>
      <c r="F32" s="214">
        <v>5.788341439999999</v>
      </c>
      <c r="G32" s="214">
        <v>2.724</v>
      </c>
      <c r="H32" s="215">
        <v>2.574</v>
      </c>
      <c r="I32" s="215">
        <v>3.866</v>
      </c>
      <c r="J32" s="216">
        <v>4.065</v>
      </c>
      <c r="K32" s="214">
        <v>4.065</v>
      </c>
      <c r="L32" s="214">
        <v>4.143</v>
      </c>
      <c r="M32" s="215">
        <v>4.104</v>
      </c>
    </row>
    <row r="33" spans="1:13" ht="12.75">
      <c r="A33" s="179" t="s">
        <v>69</v>
      </c>
      <c r="B33" s="214">
        <v>69.60320376746375</v>
      </c>
      <c r="C33" s="215">
        <v>64.62376003486376</v>
      </c>
      <c r="D33" s="215">
        <v>55.22346331786377</v>
      </c>
      <c r="E33" s="216">
        <v>49.881035120863764</v>
      </c>
      <c r="F33" s="214">
        <v>49.881035120863764</v>
      </c>
      <c r="G33" s="214">
        <v>45.024</v>
      </c>
      <c r="H33" s="215">
        <v>36.945</v>
      </c>
      <c r="I33" s="215">
        <v>45.697</v>
      </c>
      <c r="J33" s="216">
        <v>42.653</v>
      </c>
      <c r="K33" s="214">
        <v>42.653</v>
      </c>
      <c r="L33" s="214">
        <v>37.63</v>
      </c>
      <c r="M33" s="215">
        <v>38.725</v>
      </c>
    </row>
    <row r="34" spans="1:13" s="192" customFormat="1" ht="12.75">
      <c r="A34" s="192" t="s">
        <v>70</v>
      </c>
      <c r="B34" s="217">
        <v>981.9925707537516</v>
      </c>
      <c r="C34" s="218">
        <v>986.1545164667716</v>
      </c>
      <c r="D34" s="218">
        <v>979.3479426197719</v>
      </c>
      <c r="E34" s="219">
        <v>977.8317503927718</v>
      </c>
      <c r="F34" s="217">
        <v>977.8317503927718</v>
      </c>
      <c r="G34" s="217">
        <v>985.4090000000001</v>
      </c>
      <c r="H34" s="218">
        <v>987.6890000000001</v>
      </c>
      <c r="I34" s="218">
        <v>1010.3290000000001</v>
      </c>
      <c r="J34" s="219">
        <v>1007.7630000000001</v>
      </c>
      <c r="K34" s="217">
        <v>1007.7630000000001</v>
      </c>
      <c r="L34" s="217">
        <v>1005.4090000000001</v>
      </c>
      <c r="M34" s="218">
        <v>955.1720000000003</v>
      </c>
    </row>
    <row r="35" spans="1:13" ht="12.75">
      <c r="A35" s="179" t="s">
        <v>71</v>
      </c>
      <c r="B35" s="214">
        <v>97.14451859089</v>
      </c>
      <c r="C35" s="215">
        <v>103.22333191</v>
      </c>
      <c r="D35" s="215">
        <v>106.73331109</v>
      </c>
      <c r="E35" s="216">
        <v>105.91123839</v>
      </c>
      <c r="F35" s="214">
        <v>105.91123839</v>
      </c>
      <c r="G35" s="214">
        <v>105.507</v>
      </c>
      <c r="H35" s="215">
        <v>110.595</v>
      </c>
      <c r="I35" s="215">
        <v>107.949</v>
      </c>
      <c r="J35" s="216">
        <v>112.462</v>
      </c>
      <c r="K35" s="214">
        <v>112.462</v>
      </c>
      <c r="L35" s="214">
        <v>111.413</v>
      </c>
      <c r="M35" s="215">
        <v>101.866</v>
      </c>
    </row>
    <row r="36" spans="1:13" ht="12.75">
      <c r="A36" s="179" t="s">
        <v>72</v>
      </c>
      <c r="B36" s="214">
        <v>116.31159733594001</v>
      </c>
      <c r="C36" s="215">
        <v>124.99927435000001</v>
      </c>
      <c r="D36" s="215">
        <v>146.72227681</v>
      </c>
      <c r="E36" s="216">
        <v>160.07179965</v>
      </c>
      <c r="F36" s="214">
        <v>160.07179965</v>
      </c>
      <c r="G36" s="214">
        <v>150.665</v>
      </c>
      <c r="H36" s="215">
        <v>132.282</v>
      </c>
      <c r="I36" s="215">
        <v>129</v>
      </c>
      <c r="J36" s="216">
        <v>135.794</v>
      </c>
      <c r="K36" s="214">
        <v>135.794</v>
      </c>
      <c r="L36" s="214">
        <v>135.871</v>
      </c>
      <c r="M36" s="215">
        <v>121.915</v>
      </c>
    </row>
    <row r="37" spans="1:13" ht="12.75">
      <c r="A37" s="179" t="s">
        <v>73</v>
      </c>
      <c r="B37" s="214">
        <v>182.22210992299998</v>
      </c>
      <c r="C37" s="215">
        <v>163.72672963000002</v>
      </c>
      <c r="D37" s="215">
        <v>182.6589944</v>
      </c>
      <c r="E37" s="216">
        <v>85.57162852</v>
      </c>
      <c r="F37" s="214">
        <v>85.57162852</v>
      </c>
      <c r="G37" s="214">
        <v>102.245</v>
      </c>
      <c r="H37" s="215">
        <v>105.79499999999999</v>
      </c>
      <c r="I37" s="215">
        <v>62.774</v>
      </c>
      <c r="J37" s="216">
        <v>94.453</v>
      </c>
      <c r="K37" s="214">
        <v>94.453</v>
      </c>
      <c r="L37" s="214">
        <v>77.139</v>
      </c>
      <c r="M37" s="215">
        <v>87.854</v>
      </c>
    </row>
    <row r="38" spans="1:13" ht="12.75">
      <c r="A38" s="179" t="s">
        <v>74</v>
      </c>
      <c r="B38" s="214">
        <v>3.11873533053</v>
      </c>
      <c r="C38" s="215">
        <v>11.48351258</v>
      </c>
      <c r="D38" s="215">
        <v>11.11893168</v>
      </c>
      <c r="E38" s="216">
        <v>2.32040977</v>
      </c>
      <c r="F38" s="214">
        <v>2.32040977</v>
      </c>
      <c r="G38" s="214">
        <v>5.62</v>
      </c>
      <c r="H38" s="215">
        <v>7.932</v>
      </c>
      <c r="I38" s="215">
        <v>3.668</v>
      </c>
      <c r="J38" s="216">
        <v>1.778</v>
      </c>
      <c r="K38" s="214">
        <v>1.778</v>
      </c>
      <c r="L38" s="214">
        <v>1.497</v>
      </c>
      <c r="M38" s="215">
        <v>6.8</v>
      </c>
    </row>
    <row r="39" spans="1:13" ht="12.75">
      <c r="A39" s="179" t="s">
        <v>267</v>
      </c>
      <c r="B39" s="214">
        <v>0</v>
      </c>
      <c r="C39" s="215">
        <v>0</v>
      </c>
      <c r="D39" s="215">
        <v>0</v>
      </c>
      <c r="E39" s="216">
        <v>0</v>
      </c>
      <c r="F39" s="214">
        <v>0</v>
      </c>
      <c r="G39" s="214">
        <v>0</v>
      </c>
      <c r="H39" s="215">
        <v>28.727</v>
      </c>
      <c r="I39" s="215">
        <v>24.034</v>
      </c>
      <c r="J39" s="216">
        <v>16.544</v>
      </c>
      <c r="K39" s="214">
        <v>16.544</v>
      </c>
      <c r="L39" s="214">
        <v>19.765</v>
      </c>
      <c r="M39" s="215">
        <v>68.434</v>
      </c>
    </row>
    <row r="40" spans="1:13" s="192" customFormat="1" ht="12.75">
      <c r="A40" s="192" t="s">
        <v>75</v>
      </c>
      <c r="B40" s="217">
        <v>398.79696118036003</v>
      </c>
      <c r="C40" s="218">
        <v>403.43284847000007</v>
      </c>
      <c r="D40" s="218">
        <v>447.23351398000005</v>
      </c>
      <c r="E40" s="219">
        <v>353.87507633</v>
      </c>
      <c r="F40" s="217">
        <v>353.87507633</v>
      </c>
      <c r="G40" s="217">
        <v>364.03700000000003</v>
      </c>
      <c r="H40" s="218">
        <v>385.331</v>
      </c>
      <c r="I40" s="218">
        <v>327.425</v>
      </c>
      <c r="J40" s="219">
        <v>361.03100000000006</v>
      </c>
      <c r="K40" s="217">
        <v>361.03100000000006</v>
      </c>
      <c r="L40" s="217">
        <v>345.685</v>
      </c>
      <c r="M40" s="218">
        <v>386.869</v>
      </c>
    </row>
    <row r="41" spans="1:13" s="192" customFormat="1" ht="12.75">
      <c r="A41" s="192" t="s">
        <v>76</v>
      </c>
      <c r="B41" s="217">
        <v>1380.7895319341117</v>
      </c>
      <c r="C41" s="218">
        <v>1389.5873649367718</v>
      </c>
      <c r="D41" s="218">
        <v>1426.5814565997719</v>
      </c>
      <c r="E41" s="219">
        <v>1331.706826722772</v>
      </c>
      <c r="F41" s="217">
        <v>1331.706826722772</v>
      </c>
      <c r="G41" s="217">
        <v>1349.4460000000001</v>
      </c>
      <c r="H41" s="218">
        <v>1373.02</v>
      </c>
      <c r="I41" s="218">
        <v>1337.7540000000001</v>
      </c>
      <c r="J41" s="219">
        <v>1368.7940000000003</v>
      </c>
      <c r="K41" s="217">
        <v>1368.7940000000003</v>
      </c>
      <c r="L41" s="217">
        <v>1351.094</v>
      </c>
      <c r="M41" s="218">
        <v>1342.0410000000002</v>
      </c>
    </row>
    <row r="42" spans="2:13" ht="6" customHeight="1">
      <c r="B42" s="220"/>
      <c r="C42" s="221"/>
      <c r="D42" s="221"/>
      <c r="E42" s="222"/>
      <c r="F42" s="220"/>
      <c r="G42" s="220"/>
      <c r="H42" s="221"/>
      <c r="I42" s="221"/>
      <c r="J42" s="222"/>
      <c r="K42" s="220"/>
      <c r="L42" s="220"/>
      <c r="M42" s="221"/>
    </row>
    <row r="43" spans="1:13" s="192" customFormat="1" ht="12.75">
      <c r="A43" s="192" t="s">
        <v>77</v>
      </c>
      <c r="B43" s="217">
        <v>710.1660843548409</v>
      </c>
      <c r="C43" s="218">
        <v>723.6796279855374</v>
      </c>
      <c r="D43" s="218">
        <v>761.9618252693211</v>
      </c>
      <c r="E43" s="219">
        <v>766.3564631866908</v>
      </c>
      <c r="F43" s="217">
        <v>766.3564631866908</v>
      </c>
      <c r="G43" s="217">
        <v>777.223</v>
      </c>
      <c r="H43" s="218">
        <v>766.34</v>
      </c>
      <c r="I43" s="218">
        <v>732.159</v>
      </c>
      <c r="J43" s="219">
        <v>720.163</v>
      </c>
      <c r="K43" s="217">
        <v>720.163</v>
      </c>
      <c r="L43" s="217">
        <v>728.969</v>
      </c>
      <c r="M43" s="218">
        <v>717.763</v>
      </c>
    </row>
    <row r="44" spans="1:13" ht="12.75">
      <c r="A44" s="179" t="s">
        <v>78</v>
      </c>
      <c r="B44" s="214">
        <v>160.08259979000002</v>
      </c>
      <c r="C44" s="215">
        <v>149.35323712</v>
      </c>
      <c r="D44" s="215">
        <v>143.59465493000002</v>
      </c>
      <c r="E44" s="216">
        <v>251.2828542</v>
      </c>
      <c r="F44" s="214">
        <v>251.2828542</v>
      </c>
      <c r="G44" s="214">
        <v>251.78</v>
      </c>
      <c r="H44" s="215">
        <v>278.273</v>
      </c>
      <c r="I44" s="215">
        <v>277.327</v>
      </c>
      <c r="J44" s="216">
        <v>283.36899999999997</v>
      </c>
      <c r="K44" s="214">
        <v>283.36899999999997</v>
      </c>
      <c r="L44" s="214">
        <v>277.932</v>
      </c>
      <c r="M44" s="215">
        <v>282.096</v>
      </c>
    </row>
    <row r="45" spans="1:13" ht="12.75">
      <c r="A45" s="179" t="s">
        <v>79</v>
      </c>
      <c r="B45" s="214">
        <v>22.3894855902127</v>
      </c>
      <c r="C45" s="215">
        <v>17.4813930595127</v>
      </c>
      <c r="D45" s="215">
        <v>19.3796891695127</v>
      </c>
      <c r="E45" s="216">
        <v>23.8326597495127</v>
      </c>
      <c r="F45" s="214">
        <v>23.8326597495127</v>
      </c>
      <c r="G45" s="214">
        <v>24.695</v>
      </c>
      <c r="H45" s="215">
        <v>21.199</v>
      </c>
      <c r="I45" s="215">
        <v>22.838</v>
      </c>
      <c r="J45" s="216">
        <v>23.185</v>
      </c>
      <c r="K45" s="214">
        <v>23.185</v>
      </c>
      <c r="L45" s="214">
        <v>20.76</v>
      </c>
      <c r="M45" s="215">
        <v>13.75</v>
      </c>
    </row>
    <row r="46" spans="1:13" ht="12.75">
      <c r="A46" s="179" t="s">
        <v>269</v>
      </c>
      <c r="B46" s="214">
        <v>43.709795230000005</v>
      </c>
      <c r="C46" s="215">
        <v>43.69458323</v>
      </c>
      <c r="D46" s="215">
        <v>40.8935092</v>
      </c>
      <c r="E46" s="216">
        <v>36.56170613</v>
      </c>
      <c r="F46" s="214">
        <v>36.56170613</v>
      </c>
      <c r="G46" s="214">
        <v>28.559</v>
      </c>
      <c r="H46" s="215">
        <v>26.939</v>
      </c>
      <c r="I46" s="215">
        <v>37.979</v>
      </c>
      <c r="J46" s="216">
        <v>25.466</v>
      </c>
      <c r="K46" s="214">
        <v>25.466</v>
      </c>
      <c r="L46" s="214">
        <v>24.406</v>
      </c>
      <c r="M46" s="215">
        <v>31.979</v>
      </c>
    </row>
    <row r="47" spans="1:13" ht="12.75">
      <c r="A47" s="179" t="s">
        <v>80</v>
      </c>
      <c r="B47" s="214">
        <v>39.077377153438164</v>
      </c>
      <c r="C47" s="215">
        <v>37.765677020588775</v>
      </c>
      <c r="D47" s="215">
        <v>41.44587213202798</v>
      </c>
      <c r="E47" s="216">
        <v>33.609636333138155</v>
      </c>
      <c r="F47" s="214">
        <v>33.609636333138155</v>
      </c>
      <c r="G47" s="214">
        <v>41.482</v>
      </c>
      <c r="H47" s="215">
        <v>38.598</v>
      </c>
      <c r="I47" s="215">
        <v>45.205</v>
      </c>
      <c r="J47" s="216">
        <v>48.533</v>
      </c>
      <c r="K47" s="214">
        <v>48.533</v>
      </c>
      <c r="L47" s="214">
        <v>51.937</v>
      </c>
      <c r="M47" s="215">
        <v>50.896</v>
      </c>
    </row>
    <row r="48" spans="1:13" s="192" customFormat="1" ht="12.75">
      <c r="A48" s="192" t="s">
        <v>81</v>
      </c>
      <c r="B48" s="217">
        <v>265.2592577636509</v>
      </c>
      <c r="C48" s="218">
        <v>248.29489043010147</v>
      </c>
      <c r="D48" s="218">
        <v>245.3137254315407</v>
      </c>
      <c r="E48" s="219">
        <v>345.2868564126509</v>
      </c>
      <c r="F48" s="217">
        <v>345.2868564126509</v>
      </c>
      <c r="G48" s="217">
        <v>346.5160000000001</v>
      </c>
      <c r="H48" s="218">
        <v>365.00900000000007</v>
      </c>
      <c r="I48" s="218">
        <v>383.349</v>
      </c>
      <c r="J48" s="219">
        <v>380.553</v>
      </c>
      <c r="K48" s="217">
        <v>380.553</v>
      </c>
      <c r="L48" s="217">
        <v>375.035</v>
      </c>
      <c r="M48" s="218">
        <v>378.721</v>
      </c>
    </row>
    <row r="49" spans="1:13" ht="12.75">
      <c r="A49" s="179" t="s">
        <v>82</v>
      </c>
      <c r="B49" s="214">
        <v>204.90200216136</v>
      </c>
      <c r="C49" s="215">
        <v>212.71123722000002</v>
      </c>
      <c r="D49" s="215">
        <v>220.52288248</v>
      </c>
      <c r="E49" s="216">
        <v>6.98115553</v>
      </c>
      <c r="F49" s="214">
        <v>6.98115553</v>
      </c>
      <c r="G49" s="214">
        <v>5.736</v>
      </c>
      <c r="H49" s="215">
        <v>10.904</v>
      </c>
      <c r="I49" s="215">
        <v>16.974</v>
      </c>
      <c r="J49" s="216">
        <v>21.026000000000003</v>
      </c>
      <c r="K49" s="214">
        <v>21.026000000000003</v>
      </c>
      <c r="L49" s="214">
        <v>27.622</v>
      </c>
      <c r="M49" s="215">
        <v>27.47</v>
      </c>
    </row>
    <row r="50" spans="1:13" ht="12.75">
      <c r="A50" s="179" t="s">
        <v>83</v>
      </c>
      <c r="B50" s="214">
        <v>174.18131999228</v>
      </c>
      <c r="C50" s="215">
        <v>158.77380965</v>
      </c>
      <c r="D50" s="215">
        <v>168.49619556</v>
      </c>
      <c r="E50" s="216">
        <v>180.69388567</v>
      </c>
      <c r="F50" s="214">
        <v>180.69388567</v>
      </c>
      <c r="G50" s="214">
        <v>180.206</v>
      </c>
      <c r="H50" s="215">
        <v>186.487</v>
      </c>
      <c r="I50" s="215">
        <v>154.299</v>
      </c>
      <c r="J50" s="216">
        <v>165.757</v>
      </c>
      <c r="K50" s="214">
        <v>165.757</v>
      </c>
      <c r="L50" s="214">
        <v>163.092</v>
      </c>
      <c r="M50" s="215">
        <v>166.59</v>
      </c>
    </row>
    <row r="51" spans="1:13" ht="12.75">
      <c r="A51" s="179" t="s">
        <v>84</v>
      </c>
      <c r="B51" s="214">
        <v>4.45351007885</v>
      </c>
      <c r="C51" s="215">
        <v>4.03583874</v>
      </c>
      <c r="D51" s="215">
        <v>4.59293401</v>
      </c>
      <c r="E51" s="216">
        <v>8.1447379</v>
      </c>
      <c r="F51" s="214">
        <v>8.1447379</v>
      </c>
      <c r="G51" s="214">
        <v>8.146</v>
      </c>
      <c r="H51" s="215">
        <v>8.137</v>
      </c>
      <c r="I51" s="215">
        <v>7.671</v>
      </c>
      <c r="J51" s="216">
        <v>7.937</v>
      </c>
      <c r="K51" s="214">
        <v>7.937</v>
      </c>
      <c r="L51" s="214">
        <v>8.232</v>
      </c>
      <c r="M51" s="215">
        <v>10.877</v>
      </c>
    </row>
    <row r="52" spans="1:13" ht="12.75">
      <c r="A52" s="179" t="s">
        <v>85</v>
      </c>
      <c r="B52" s="214">
        <v>0.7812826700000001</v>
      </c>
      <c r="C52" s="215">
        <v>13.39042467</v>
      </c>
      <c r="D52" s="215">
        <v>6.7E-07</v>
      </c>
      <c r="E52" s="216">
        <v>4.59133367</v>
      </c>
      <c r="F52" s="214">
        <v>4.59133367</v>
      </c>
      <c r="G52" s="214">
        <v>15.826</v>
      </c>
      <c r="H52" s="215">
        <v>7.047</v>
      </c>
      <c r="I52" s="215">
        <v>10.016</v>
      </c>
      <c r="J52" s="216">
        <v>34.61</v>
      </c>
      <c r="K52" s="214">
        <v>34.61</v>
      </c>
      <c r="L52" s="214">
        <v>21.222</v>
      </c>
      <c r="M52" s="215">
        <v>22.055</v>
      </c>
    </row>
    <row r="53" spans="1:13" ht="12.75">
      <c r="A53" s="179" t="s">
        <v>86</v>
      </c>
      <c r="B53" s="214">
        <v>21.047055624619947</v>
      </c>
      <c r="C53" s="215">
        <v>28.70128855999999</v>
      </c>
      <c r="D53" s="215">
        <v>25.69389135</v>
      </c>
      <c r="E53" s="216">
        <v>19.651145659999997</v>
      </c>
      <c r="F53" s="214">
        <v>19.651145659999997</v>
      </c>
      <c r="G53" s="214">
        <v>15.793</v>
      </c>
      <c r="H53" s="215">
        <v>15.366</v>
      </c>
      <c r="I53" s="215">
        <v>21.63</v>
      </c>
      <c r="J53" s="216">
        <v>26.426000000000002</v>
      </c>
      <c r="K53" s="214">
        <v>26.426000000000002</v>
      </c>
      <c r="L53" s="214">
        <v>12.911999999999999</v>
      </c>
      <c r="M53" s="215">
        <v>16.4</v>
      </c>
    </row>
    <row r="54" spans="1:13" ht="12.75">
      <c r="A54" s="179" t="s">
        <v>268</v>
      </c>
      <c r="B54" s="214">
        <v>0</v>
      </c>
      <c r="C54" s="215">
        <v>0</v>
      </c>
      <c r="D54" s="215">
        <v>0</v>
      </c>
      <c r="E54" s="216">
        <v>0</v>
      </c>
      <c r="F54" s="214">
        <v>0</v>
      </c>
      <c r="G54" s="214">
        <v>0</v>
      </c>
      <c r="H54" s="215">
        <v>13.73</v>
      </c>
      <c r="I54" s="215">
        <v>11.656</v>
      </c>
      <c r="J54" s="216">
        <v>12.322</v>
      </c>
      <c r="K54" s="214">
        <v>12.322</v>
      </c>
      <c r="L54" s="214">
        <v>14.01</v>
      </c>
      <c r="M54" s="215">
        <v>2.165</v>
      </c>
    </row>
    <row r="55" spans="1:13" s="192" customFormat="1" ht="12.75">
      <c r="A55" s="192" t="s">
        <v>87</v>
      </c>
      <c r="B55" s="217">
        <v>405.3651705271099</v>
      </c>
      <c r="C55" s="218">
        <v>417.61259884</v>
      </c>
      <c r="D55" s="218">
        <v>419.30590407</v>
      </c>
      <c r="E55" s="219">
        <v>220.06225842999999</v>
      </c>
      <c r="F55" s="217">
        <v>220.06225842999999</v>
      </c>
      <c r="G55" s="217">
        <v>225.70699999999997</v>
      </c>
      <c r="H55" s="218">
        <v>241.67099999999996</v>
      </c>
      <c r="I55" s="218">
        <v>222.24599999999998</v>
      </c>
      <c r="J55" s="219">
        <v>268.07800000000003</v>
      </c>
      <c r="K55" s="217">
        <v>268.07800000000003</v>
      </c>
      <c r="L55" s="217">
        <v>247.09</v>
      </c>
      <c r="M55" s="218">
        <v>245.55700000000002</v>
      </c>
    </row>
    <row r="56" spans="1:13" s="192" customFormat="1" ht="12.75">
      <c r="A56" s="192" t="s">
        <v>88</v>
      </c>
      <c r="B56" s="217">
        <v>1380.7905126456017</v>
      </c>
      <c r="C56" s="218">
        <v>1389.5871172556388</v>
      </c>
      <c r="D56" s="218">
        <v>1426.581454770862</v>
      </c>
      <c r="E56" s="219">
        <v>1331.7055780293417</v>
      </c>
      <c r="F56" s="217">
        <v>1331.7055780293417</v>
      </c>
      <c r="G56" s="217">
        <v>1349.446</v>
      </c>
      <c r="H56" s="218">
        <v>1373.0200000000002</v>
      </c>
      <c r="I56" s="218">
        <v>1337.754</v>
      </c>
      <c r="J56" s="219">
        <v>1368.7939999999999</v>
      </c>
      <c r="K56" s="217">
        <v>1368.7939999999999</v>
      </c>
      <c r="L56" s="217">
        <v>1351.094</v>
      </c>
      <c r="M56" s="218">
        <v>1342.041</v>
      </c>
    </row>
    <row r="57" spans="1:13" ht="13.5" thickBot="1">
      <c r="A57" s="186"/>
      <c r="B57" s="185"/>
      <c r="C57" s="186"/>
      <c r="D57" s="186"/>
      <c r="E57" s="187"/>
      <c r="F57" s="186"/>
      <c r="G57" s="185"/>
      <c r="H57" s="186"/>
      <c r="I57" s="186"/>
      <c r="J57" s="187"/>
      <c r="K57" s="186"/>
      <c r="L57" s="185"/>
      <c r="M57" s="186"/>
    </row>
    <row r="58" spans="2:13" ht="12.75">
      <c r="B58" s="223"/>
      <c r="C58" s="224"/>
      <c r="D58" s="224"/>
      <c r="E58" s="225"/>
      <c r="G58" s="223"/>
      <c r="H58" s="224"/>
      <c r="I58" s="224"/>
      <c r="J58" s="225"/>
      <c r="L58" s="223"/>
      <c r="M58" s="224"/>
    </row>
    <row r="59" spans="1:13" ht="15">
      <c r="A59" s="191" t="s">
        <v>89</v>
      </c>
      <c r="B59" s="188"/>
      <c r="C59" s="189"/>
      <c r="D59" s="189"/>
      <c r="E59" s="190"/>
      <c r="G59" s="188"/>
      <c r="H59" s="189"/>
      <c r="I59" s="189"/>
      <c r="J59" s="190"/>
      <c r="L59" s="188"/>
      <c r="M59" s="189"/>
    </row>
    <row r="60" spans="2:13" ht="6" customHeight="1">
      <c r="B60" s="188"/>
      <c r="C60" s="189"/>
      <c r="D60" s="189"/>
      <c r="E60" s="190"/>
      <c r="G60" s="188"/>
      <c r="H60" s="189"/>
      <c r="I60" s="189"/>
      <c r="J60" s="190"/>
      <c r="L60" s="188"/>
      <c r="M60" s="189"/>
    </row>
    <row r="61" spans="1:13" s="192" customFormat="1" ht="12.75">
      <c r="A61" s="192" t="s">
        <v>259</v>
      </c>
      <c r="B61" s="193">
        <v>32.350605610453336</v>
      </c>
      <c r="C61" s="194">
        <v>60.12147378954666</v>
      </c>
      <c r="D61" s="194">
        <v>64.40395276443125</v>
      </c>
      <c r="E61" s="195">
        <v>43.2876081761707</v>
      </c>
      <c r="F61" s="196">
        <v>200.16364034060194</v>
      </c>
      <c r="G61" s="193">
        <v>47.481</v>
      </c>
      <c r="H61" s="194">
        <v>42.051</v>
      </c>
      <c r="I61" s="194">
        <v>40.897999999999996</v>
      </c>
      <c r="J61" s="195">
        <v>21.637</v>
      </c>
      <c r="K61" s="196">
        <v>152.067</v>
      </c>
      <c r="L61" s="193">
        <v>35.555</v>
      </c>
      <c r="M61" s="194">
        <v>42.782000000000004</v>
      </c>
    </row>
    <row r="62" spans="2:13" ht="6" customHeight="1">
      <c r="B62" s="197"/>
      <c r="C62" s="198"/>
      <c r="D62" s="198"/>
      <c r="E62" s="199"/>
      <c r="F62" s="200"/>
      <c r="G62" s="197"/>
      <c r="H62" s="198"/>
      <c r="I62" s="198"/>
      <c r="J62" s="199"/>
      <c r="K62" s="200"/>
      <c r="L62" s="197"/>
      <c r="M62" s="198"/>
    </row>
    <row r="63" spans="1:13" s="178" customFormat="1" ht="10.5">
      <c r="A63" s="226" t="s">
        <v>71</v>
      </c>
      <c r="B63" s="227">
        <v>-8.300196247569998</v>
      </c>
      <c r="C63" s="228">
        <v>-6.278803752430002</v>
      </c>
      <c r="D63" s="228">
        <v>-3.659988746680003</v>
      </c>
      <c r="E63" s="229">
        <v>-3.791937793320001</v>
      </c>
      <c r="F63" s="230">
        <v>-22.030926540000003</v>
      </c>
      <c r="G63" s="227">
        <v>0.506238390000004</v>
      </c>
      <c r="H63" s="228">
        <v>-11.881801559999998</v>
      </c>
      <c r="I63" s="228">
        <v>2.7804866799999983</v>
      </c>
      <c r="J63" s="229">
        <v>0.26284433999999784</v>
      </c>
      <c r="K63" s="230">
        <v>-8.33223215</v>
      </c>
      <c r="L63" s="227">
        <v>1.4924267069396506</v>
      </c>
      <c r="M63" s="228">
        <v>2.8391647002061906</v>
      </c>
    </row>
    <row r="64" spans="1:13" s="178" customFormat="1" ht="10.5">
      <c r="A64" s="226" t="s">
        <v>72</v>
      </c>
      <c r="B64" s="227">
        <v>-12.416416502988744</v>
      </c>
      <c r="C64" s="228">
        <v>-10.730583497011256</v>
      </c>
      <c r="D64" s="228">
        <v>-20.499800899027456</v>
      </c>
      <c r="E64" s="229">
        <v>-16.51420728479818</v>
      </c>
      <c r="F64" s="230">
        <v>-60.16100818382563</v>
      </c>
      <c r="G64" s="227">
        <v>7.063297234846466</v>
      </c>
      <c r="H64" s="228">
        <v>-0.1408513183576274</v>
      </c>
      <c r="I64" s="228">
        <v>7.884005800575485</v>
      </c>
      <c r="J64" s="229">
        <v>13.044719572720483</v>
      </c>
      <c r="K64" s="230">
        <v>27.85117128978481</v>
      </c>
      <c r="L64" s="227">
        <v>-6.282719537873078</v>
      </c>
      <c r="M64" s="228">
        <v>14.275515813330374</v>
      </c>
    </row>
    <row r="65" spans="1:13" s="178" customFormat="1" ht="10.5">
      <c r="A65" s="226" t="s">
        <v>86</v>
      </c>
      <c r="B65" s="227">
        <v>-7.244498256838927</v>
      </c>
      <c r="C65" s="228">
        <v>5.094498256838927</v>
      </c>
      <c r="D65" s="228">
        <v>15.623937012327268</v>
      </c>
      <c r="E65" s="229">
        <v>3.753852346335975</v>
      </c>
      <c r="F65" s="230">
        <v>17.22778935866324</v>
      </c>
      <c r="G65" s="227">
        <v>-5.722553618354462</v>
      </c>
      <c r="H65" s="228">
        <v>2.9860338211195456</v>
      </c>
      <c r="I65" s="228">
        <v>-23.026098441118936</v>
      </c>
      <c r="J65" s="229">
        <v>17.795618238353853</v>
      </c>
      <c r="K65" s="230">
        <v>-7.966999999999999</v>
      </c>
      <c r="L65" s="227">
        <v>-12.922515823291425</v>
      </c>
      <c r="M65" s="228">
        <v>-0.7607546762915445</v>
      </c>
    </row>
    <row r="66" spans="1:13" ht="12.75">
      <c r="A66" s="179" t="s">
        <v>90</v>
      </c>
      <c r="B66" s="197">
        <v>-27.96111100739767</v>
      </c>
      <c r="C66" s="198">
        <v>-11.914888992602329</v>
      </c>
      <c r="D66" s="198">
        <v>-8.535852633380186</v>
      </c>
      <c r="E66" s="199">
        <v>-16.552292731782202</v>
      </c>
      <c r="F66" s="200">
        <v>-64.9641453651624</v>
      </c>
      <c r="G66" s="197">
        <v>1.8469820064920082</v>
      </c>
      <c r="H66" s="198">
        <v>-7.7626106304780045</v>
      </c>
      <c r="I66" s="198">
        <v>-12.5188135774823</v>
      </c>
      <c r="J66" s="199">
        <v>30.438839387665162</v>
      </c>
      <c r="K66" s="200">
        <v>12.004397186196865</v>
      </c>
      <c r="L66" s="197">
        <v>-17.71280865422485</v>
      </c>
      <c r="M66" s="198">
        <v>16.35392583724502</v>
      </c>
    </row>
    <row r="67" spans="1:13" ht="12.75">
      <c r="A67" s="179" t="s">
        <v>91</v>
      </c>
      <c r="B67" s="197">
        <v>-6.2317685866526595</v>
      </c>
      <c r="C67" s="198">
        <v>-7.06523141334734</v>
      </c>
      <c r="D67" s="198">
        <v>-5.165756861637612</v>
      </c>
      <c r="E67" s="199">
        <v>-6.280477623343336</v>
      </c>
      <c r="F67" s="200">
        <v>-24.74323448498095</v>
      </c>
      <c r="G67" s="197">
        <v>-5.994729719691457</v>
      </c>
      <c r="H67" s="198">
        <v>-6.345349386790081</v>
      </c>
      <c r="I67" s="198">
        <v>-5.55910332049265</v>
      </c>
      <c r="J67" s="199">
        <v>-4.8410932480377635</v>
      </c>
      <c r="K67" s="200">
        <v>-22.74027567501195</v>
      </c>
      <c r="L67" s="197">
        <v>-4.771418425482333</v>
      </c>
      <c r="M67" s="198">
        <v>-5.9114263140663175</v>
      </c>
    </row>
    <row r="68" spans="1:13" ht="12.75">
      <c r="A68" s="179" t="s">
        <v>266</v>
      </c>
      <c r="B68" s="197">
        <v>-0.1063221925</v>
      </c>
      <c r="C68" s="198">
        <v>-0.2376778075</v>
      </c>
      <c r="D68" s="198">
        <v>-0.27231318</v>
      </c>
      <c r="E68" s="199">
        <v>-0.27022413000000006</v>
      </c>
      <c r="F68" s="200">
        <v>-0.88653731</v>
      </c>
      <c r="G68" s="197">
        <v>-0.211</v>
      </c>
      <c r="H68" s="198">
        <v>-0.19</v>
      </c>
      <c r="I68" s="198">
        <v>-0.176</v>
      </c>
      <c r="J68" s="199">
        <v>-0.547</v>
      </c>
      <c r="K68" s="200">
        <v>-1.124</v>
      </c>
      <c r="L68" s="197">
        <v>-0.319</v>
      </c>
      <c r="M68" s="198">
        <v>-0.319</v>
      </c>
    </row>
    <row r="69" spans="1:13" ht="12.75">
      <c r="A69" s="179" t="s">
        <v>49</v>
      </c>
      <c r="B69" s="197">
        <v>0</v>
      </c>
      <c r="C69" s="198">
        <v>-5.6450794</v>
      </c>
      <c r="D69" s="198">
        <v>-2.9805985999999995</v>
      </c>
      <c r="E69" s="199">
        <v>3.7737817999999996</v>
      </c>
      <c r="F69" s="200">
        <v>-4.8518962000000005</v>
      </c>
      <c r="G69" s="197">
        <v>-6.726</v>
      </c>
      <c r="H69" s="198">
        <v>-2.962</v>
      </c>
      <c r="I69" s="198">
        <v>-1.51</v>
      </c>
      <c r="J69" s="199">
        <v>0.764</v>
      </c>
      <c r="K69" s="200">
        <v>-10.434000000000001</v>
      </c>
      <c r="L69" s="197">
        <v>-5.048</v>
      </c>
      <c r="M69" s="198">
        <v>-7.503</v>
      </c>
    </row>
    <row r="70" spans="1:13" ht="12.75">
      <c r="A70" s="179" t="s">
        <v>286</v>
      </c>
      <c r="B70" s="197">
        <v>0</v>
      </c>
      <c r="C70" s="198">
        <v>0</v>
      </c>
      <c r="D70" s="198">
        <v>0</v>
      </c>
      <c r="E70" s="199">
        <v>0</v>
      </c>
      <c r="F70" s="200">
        <v>0</v>
      </c>
      <c r="G70" s="197">
        <v>0</v>
      </c>
      <c r="H70" s="198">
        <v>0</v>
      </c>
      <c r="I70" s="198">
        <v>0</v>
      </c>
      <c r="J70" s="199">
        <v>-2.907</v>
      </c>
      <c r="K70" s="200">
        <v>-2.907</v>
      </c>
      <c r="L70" s="197">
        <v>0</v>
      </c>
      <c r="M70" s="198">
        <v>-1.054</v>
      </c>
    </row>
    <row r="71" spans="1:13" ht="12.75">
      <c r="A71" s="179" t="s">
        <v>48</v>
      </c>
      <c r="B71" s="197">
        <v>1.261</v>
      </c>
      <c r="C71" s="198">
        <v>-1.032</v>
      </c>
      <c r="D71" s="198">
        <v>-2.0610525976919587</v>
      </c>
      <c r="E71" s="199">
        <v>-0.3836651039382732</v>
      </c>
      <c r="F71" s="200">
        <v>-2.2157177016302323</v>
      </c>
      <c r="G71" s="197">
        <v>-1.4054486780000006</v>
      </c>
      <c r="H71" s="198">
        <v>-1.7017230360000009</v>
      </c>
      <c r="I71" s="198">
        <v>0.5677903116558014</v>
      </c>
      <c r="J71" s="199">
        <v>-2.4146185976558</v>
      </c>
      <c r="K71" s="200">
        <v>-4.954000000000001</v>
      </c>
      <c r="L71" s="197">
        <v>-3.43055296</v>
      </c>
      <c r="M71" s="198">
        <v>-1.729932644329513</v>
      </c>
    </row>
    <row r="72" spans="1:13" s="192" customFormat="1" ht="12.75">
      <c r="A72" s="192" t="s">
        <v>53</v>
      </c>
      <c r="B72" s="193">
        <v>-0.6875961760969987</v>
      </c>
      <c r="C72" s="194">
        <v>34.226596176097004</v>
      </c>
      <c r="D72" s="194">
        <v>45.3883788917215</v>
      </c>
      <c r="E72" s="195">
        <v>23.574730387106886</v>
      </c>
      <c r="F72" s="196">
        <v>102.50210927882839</v>
      </c>
      <c r="G72" s="193">
        <v>34.99080360880055</v>
      </c>
      <c r="H72" s="194">
        <v>23.089316946731916</v>
      </c>
      <c r="I72" s="194">
        <v>21.701873413680858</v>
      </c>
      <c r="J72" s="195">
        <v>42.130127541971596</v>
      </c>
      <c r="K72" s="196">
        <v>121.91212151118492</v>
      </c>
      <c r="L72" s="193">
        <v>4.273219960292815</v>
      </c>
      <c r="M72" s="194">
        <v>42.61856687884919</v>
      </c>
    </row>
    <row r="73" spans="2:13" ht="6" customHeight="1">
      <c r="B73" s="197"/>
      <c r="C73" s="198"/>
      <c r="D73" s="198"/>
      <c r="E73" s="199"/>
      <c r="F73" s="200"/>
      <c r="G73" s="197"/>
      <c r="H73" s="198"/>
      <c r="I73" s="198"/>
      <c r="J73" s="199"/>
      <c r="K73" s="200"/>
      <c r="L73" s="197"/>
      <c r="M73" s="198"/>
    </row>
    <row r="74" spans="1:13" ht="12.75">
      <c r="A74" s="179" t="s">
        <v>92</v>
      </c>
      <c r="B74" s="197">
        <v>-3.4693609815598028</v>
      </c>
      <c r="C74" s="198">
        <v>-43.5096390184402</v>
      </c>
      <c r="D74" s="198">
        <v>-14.012356088935165</v>
      </c>
      <c r="E74" s="199">
        <v>-15.122108147195176</v>
      </c>
      <c r="F74" s="200">
        <v>-76.11346423613034</v>
      </c>
      <c r="G74" s="197">
        <v>-11.052125554089923</v>
      </c>
      <c r="H74" s="198">
        <v>-13.461757387640864</v>
      </c>
      <c r="I74" s="198">
        <v>-33.1445956026737</v>
      </c>
      <c r="J74" s="199">
        <v>-11.957189611251641</v>
      </c>
      <c r="K74" s="200">
        <v>-69.61566815565612</v>
      </c>
      <c r="L74" s="197">
        <v>-10.592094992440671</v>
      </c>
      <c r="M74" s="198">
        <v>-11.93085200111206</v>
      </c>
    </row>
    <row r="75" spans="1:13" ht="12.75">
      <c r="A75" s="179" t="s">
        <v>93</v>
      </c>
      <c r="B75" s="197">
        <v>-4.611769154400012</v>
      </c>
      <c r="C75" s="198">
        <v>-5.941230845599988</v>
      </c>
      <c r="D75" s="198">
        <v>-5.8822712784699975</v>
      </c>
      <c r="E75" s="199">
        <v>-4.3669251588599876</v>
      </c>
      <c r="F75" s="200">
        <v>-20.802196437329986</v>
      </c>
      <c r="G75" s="197">
        <v>-6.68</v>
      </c>
      <c r="H75" s="198">
        <v>-6.1396845254237284</v>
      </c>
      <c r="I75" s="198">
        <v>-6.323625584745764</v>
      </c>
      <c r="J75" s="199">
        <v>-6.136137358609136</v>
      </c>
      <c r="K75" s="200">
        <v>-25.279447468778628</v>
      </c>
      <c r="L75" s="197">
        <v>-6.5936376662134295</v>
      </c>
      <c r="M75" s="198">
        <v>-7.156470672645006</v>
      </c>
    </row>
    <row r="76" spans="1:13" ht="12.75">
      <c r="A76" s="179" t="s">
        <v>94</v>
      </c>
      <c r="B76" s="197">
        <v>-0.3017064613300026</v>
      </c>
      <c r="C76" s="198">
        <v>-0.21329353866999737</v>
      </c>
      <c r="D76" s="198">
        <v>0.26453120315999834</v>
      </c>
      <c r="E76" s="199">
        <v>-1.3630472400000013</v>
      </c>
      <c r="F76" s="200">
        <v>-1.613516036840003</v>
      </c>
      <c r="G76" s="197">
        <v>-0.18859549968735467</v>
      </c>
      <c r="H76" s="198">
        <v>-0.30494318000000026</v>
      </c>
      <c r="I76" s="198">
        <v>0.13704010000000016</v>
      </c>
      <c r="J76" s="199">
        <v>-0.09043721749132744</v>
      </c>
      <c r="K76" s="200">
        <v>-0.4469357971786822</v>
      </c>
      <c r="L76" s="197">
        <v>0</v>
      </c>
      <c r="M76" s="198">
        <v>0</v>
      </c>
    </row>
    <row r="77" spans="1:13" ht="12.75">
      <c r="A77" s="179" t="s">
        <v>95</v>
      </c>
      <c r="B77" s="197">
        <v>-0.31592096</v>
      </c>
      <c r="C77" s="198">
        <v>-2.5239424463699995</v>
      </c>
      <c r="D77" s="198">
        <v>-2.0880479108900007</v>
      </c>
      <c r="E77" s="199">
        <v>4.928047910890001</v>
      </c>
      <c r="F77" s="200">
        <v>0</v>
      </c>
      <c r="G77" s="197">
        <v>0</v>
      </c>
      <c r="H77" s="198">
        <v>0</v>
      </c>
      <c r="I77" s="198">
        <v>0</v>
      </c>
      <c r="J77" s="199">
        <v>0</v>
      </c>
      <c r="K77" s="200">
        <v>0</v>
      </c>
      <c r="L77" s="197">
        <v>-0.06986636</v>
      </c>
      <c r="M77" s="198">
        <v>0.05101753</v>
      </c>
    </row>
    <row r="78" spans="1:13" ht="12.75">
      <c r="A78" s="231" t="s">
        <v>276</v>
      </c>
      <c r="B78" s="197">
        <v>0</v>
      </c>
      <c r="C78" s="198">
        <v>0</v>
      </c>
      <c r="D78" s="198">
        <v>0</v>
      </c>
      <c r="E78" s="199">
        <v>0</v>
      </c>
      <c r="F78" s="200">
        <v>0</v>
      </c>
      <c r="G78" s="197">
        <v>0</v>
      </c>
      <c r="H78" s="198">
        <v>0</v>
      </c>
      <c r="I78" s="198">
        <v>3.740567293231004</v>
      </c>
      <c r="J78" s="199">
        <v>0.5970000000000004</v>
      </c>
      <c r="K78" s="200">
        <v>4.337567293231004</v>
      </c>
      <c r="L78" s="197">
        <v>0</v>
      </c>
      <c r="M78" s="198">
        <v>0</v>
      </c>
    </row>
    <row r="79" spans="1:13" s="192" customFormat="1" ht="12.75">
      <c r="A79" s="192" t="s">
        <v>54</v>
      </c>
      <c r="B79" s="193">
        <v>-8.698757557289817</v>
      </c>
      <c r="C79" s="194">
        <v>-52.18810584908018</v>
      </c>
      <c r="D79" s="194">
        <v>-21.71814407513516</v>
      </c>
      <c r="E79" s="195">
        <v>-15.92403263516516</v>
      </c>
      <c r="F79" s="196">
        <v>-98.52917671030032</v>
      </c>
      <c r="G79" s="193">
        <v>-17.920721053777278</v>
      </c>
      <c r="H79" s="194">
        <v>-19.906385093064593</v>
      </c>
      <c r="I79" s="194">
        <v>-35.59061379418846</v>
      </c>
      <c r="J79" s="195">
        <v>-17.586764187352106</v>
      </c>
      <c r="K79" s="196">
        <v>-91.00448412838243</v>
      </c>
      <c r="L79" s="193">
        <v>-17.2555990186541</v>
      </c>
      <c r="M79" s="194">
        <v>-19.036305143757065</v>
      </c>
    </row>
    <row r="80" spans="2:13" ht="6" customHeight="1">
      <c r="B80" s="197"/>
      <c r="C80" s="198"/>
      <c r="D80" s="198"/>
      <c r="E80" s="199"/>
      <c r="F80" s="200"/>
      <c r="G80" s="197"/>
      <c r="H80" s="198"/>
      <c r="I80" s="198"/>
      <c r="J80" s="199"/>
      <c r="K80" s="200"/>
      <c r="L80" s="197"/>
      <c r="M80" s="198"/>
    </row>
    <row r="81" spans="1:13" ht="12.75">
      <c r="A81" s="179" t="s">
        <v>96</v>
      </c>
      <c r="B81" s="197">
        <v>125.03362501428572</v>
      </c>
      <c r="C81" s="198">
        <v>0.398374985714283</v>
      </c>
      <c r="D81" s="198">
        <v>-1.9314291328774271</v>
      </c>
      <c r="E81" s="199">
        <v>-0.29675205428578194</v>
      </c>
      <c r="F81" s="200">
        <v>123.20381881283679</v>
      </c>
      <c r="G81" s="197">
        <v>-0.16845977393590966</v>
      </c>
      <c r="H81" s="198">
        <v>-29.009637385801188</v>
      </c>
      <c r="I81" s="198">
        <v>-37.22349586003437</v>
      </c>
      <c r="J81" s="199">
        <v>-5.94245382428572</v>
      </c>
      <c r="K81" s="200">
        <v>-72.34404684405719</v>
      </c>
      <c r="L81" s="197">
        <v>-3.6806336585714283</v>
      </c>
      <c r="M81" s="198">
        <v>-19.77358654293147</v>
      </c>
    </row>
    <row r="82" spans="1:13" ht="12.75">
      <c r="A82" s="179" t="s">
        <v>97</v>
      </c>
      <c r="B82" s="197">
        <v>15.52988751145004</v>
      </c>
      <c r="C82" s="198">
        <v>-2.0788875114500405</v>
      </c>
      <c r="D82" s="198">
        <v>-1.367392441700944</v>
      </c>
      <c r="E82" s="199">
        <v>-104.60654425322808</v>
      </c>
      <c r="F82" s="200">
        <v>-92.52293669492903</v>
      </c>
      <c r="G82" s="197">
        <v>-3.29192648030855</v>
      </c>
      <c r="H82" s="198">
        <v>31.723861446790053</v>
      </c>
      <c r="I82" s="198">
        <v>9.431108969349822</v>
      </c>
      <c r="J82" s="199">
        <v>13.71075421803778</v>
      </c>
      <c r="K82" s="200">
        <v>51.573798153869106</v>
      </c>
      <c r="L82" s="197">
        <v>0.09075258456155996</v>
      </c>
      <c r="M82" s="198">
        <v>-12.814106805882949</v>
      </c>
    </row>
    <row r="83" spans="1:13" s="192" customFormat="1" ht="12.75">
      <c r="A83" s="192" t="s">
        <v>55</v>
      </c>
      <c r="B83" s="193">
        <v>140.56351252573577</v>
      </c>
      <c r="C83" s="194">
        <v>-1.6805125257357723</v>
      </c>
      <c r="D83" s="194">
        <v>-3.298821574578382</v>
      </c>
      <c r="E83" s="195">
        <v>-104.90329630751386</v>
      </c>
      <c r="F83" s="196">
        <v>30.680882117907764</v>
      </c>
      <c r="G83" s="193">
        <v>-3.4603862542444594</v>
      </c>
      <c r="H83" s="194">
        <v>2.7142240609888657</v>
      </c>
      <c r="I83" s="194">
        <v>-27.79238689068455</v>
      </c>
      <c r="J83" s="195">
        <v>7.7683003937520585</v>
      </c>
      <c r="K83" s="196">
        <v>-20.770248690188083</v>
      </c>
      <c r="L83" s="193">
        <v>-3.5898810740098686</v>
      </c>
      <c r="M83" s="194">
        <v>-32.58769334881442</v>
      </c>
    </row>
    <row r="84" spans="2:13" ht="6" customHeight="1">
      <c r="B84" s="197"/>
      <c r="C84" s="198"/>
      <c r="D84" s="198"/>
      <c r="E84" s="199"/>
      <c r="F84" s="200"/>
      <c r="G84" s="197"/>
      <c r="H84" s="198"/>
      <c r="I84" s="198"/>
      <c r="J84" s="199"/>
      <c r="K84" s="200"/>
      <c r="L84" s="197"/>
      <c r="M84" s="198"/>
    </row>
    <row r="85" spans="1:13" s="192" customFormat="1" ht="12.75">
      <c r="A85" s="192" t="s">
        <v>98</v>
      </c>
      <c r="B85" s="193">
        <v>131.17715879234896</v>
      </c>
      <c r="C85" s="194">
        <v>-19.64202219871895</v>
      </c>
      <c r="D85" s="194">
        <v>20.371413242007954</v>
      </c>
      <c r="E85" s="195">
        <v>-97.25259855557212</v>
      </c>
      <c r="F85" s="196">
        <v>34.65381468643583</v>
      </c>
      <c r="G85" s="193">
        <v>13.609696300778811</v>
      </c>
      <c r="H85" s="194">
        <v>5.897155914656189</v>
      </c>
      <c r="I85" s="194">
        <v>-41.68112727119215</v>
      </c>
      <c r="J85" s="195">
        <v>32.31166374837155</v>
      </c>
      <c r="K85" s="196">
        <v>10.137388692614397</v>
      </c>
      <c r="L85" s="193">
        <v>-16.572260132371152</v>
      </c>
      <c r="M85" s="194">
        <v>-9.005431613722298</v>
      </c>
    </row>
    <row r="86" spans="1:13" ht="13.5" thickBot="1">
      <c r="A86" s="186"/>
      <c r="B86" s="232"/>
      <c r="C86" s="233"/>
      <c r="D86" s="233"/>
      <c r="E86" s="234"/>
      <c r="F86" s="233"/>
      <c r="G86" s="232"/>
      <c r="H86" s="233"/>
      <c r="I86" s="233"/>
      <c r="J86" s="234"/>
      <c r="K86" s="233"/>
      <c r="L86" s="232"/>
      <c r="M86" s="233"/>
    </row>
    <row r="87" spans="2:13" ht="12.75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M171"/>
  <sheetViews>
    <sheetView showGridLines="0" workbookViewId="0" topLeftCell="A1">
      <pane xSplit="1" ySplit="2" topLeftCell="F84" activePane="bottomRight" state="frozen"/>
      <selection pane="topLeft" activeCell="I167" sqref="I167"/>
      <selection pane="topRight" activeCell="I167" sqref="I167"/>
      <selection pane="bottomLeft" activeCell="I167" sqref="I167"/>
      <selection pane="bottomRight" activeCell="G178" sqref="G178"/>
    </sheetView>
  </sheetViews>
  <sheetFormatPr defaultColWidth="11.421875" defaultRowHeight="12.75"/>
  <cols>
    <col min="1" max="1" width="50.421875" style="192" customWidth="1"/>
    <col min="2" max="5" width="12.7109375" style="192" customWidth="1"/>
    <col min="6" max="6" width="13.7109375" style="192" customWidth="1"/>
    <col min="7" max="10" width="12.7109375" style="192" customWidth="1"/>
    <col min="11" max="11" width="13.7109375" style="192" customWidth="1"/>
    <col min="12" max="13" width="12.7109375" style="192" customWidth="1"/>
    <col min="14" max="16384" width="11.421875" style="192" customWidth="1"/>
  </cols>
  <sheetData>
    <row r="1" spans="2:11" ht="12.75">
      <c r="B1" s="236"/>
      <c r="C1" s="237"/>
      <c r="D1" s="237"/>
      <c r="E1" s="238"/>
      <c r="G1" s="239"/>
      <c r="H1" s="237"/>
      <c r="I1" s="237"/>
      <c r="J1" s="240"/>
      <c r="K1" s="241"/>
    </row>
    <row r="2" spans="1:13" s="209" customFormat="1" ht="13.5" thickBot="1">
      <c r="A2" s="184" t="s">
        <v>289</v>
      </c>
      <c r="B2" s="242" t="s">
        <v>254</v>
      </c>
      <c r="C2" s="243" t="s">
        <v>255</v>
      </c>
      <c r="D2" s="243" t="s">
        <v>256</v>
      </c>
      <c r="E2" s="244" t="s">
        <v>257</v>
      </c>
      <c r="F2" s="243">
        <v>2010</v>
      </c>
      <c r="G2" s="245" t="s">
        <v>1</v>
      </c>
      <c r="H2" s="243" t="s">
        <v>265</v>
      </c>
      <c r="I2" s="243" t="s">
        <v>272</v>
      </c>
      <c r="J2" s="246" t="s">
        <v>285</v>
      </c>
      <c r="K2" s="247">
        <v>2011</v>
      </c>
      <c r="L2" s="243" t="s">
        <v>287</v>
      </c>
      <c r="M2" s="243" t="s">
        <v>291</v>
      </c>
    </row>
    <row r="3" spans="1:13" s="209" customFormat="1" ht="3" customHeight="1">
      <c r="A3" s="248">
        <v>0</v>
      </c>
      <c r="B3" s="249"/>
      <c r="C3" s="250"/>
      <c r="D3" s="250"/>
      <c r="E3" s="251"/>
      <c r="F3" s="250"/>
      <c r="G3" s="252"/>
      <c r="H3" s="250"/>
      <c r="I3" s="250"/>
      <c r="J3" s="253">
        <v>0</v>
      </c>
      <c r="K3" s="254"/>
      <c r="L3" s="250"/>
      <c r="M3" s="250"/>
    </row>
    <row r="4" spans="1:13" s="179" customFormat="1" ht="12.75">
      <c r="A4" s="255" t="s">
        <v>261</v>
      </c>
      <c r="B4" s="256">
        <v>122.21759051000001</v>
      </c>
      <c r="C4" s="257">
        <v>161.22124575</v>
      </c>
      <c r="D4" s="257">
        <v>184.55881501</v>
      </c>
      <c r="E4" s="258">
        <v>158.52380114</v>
      </c>
      <c r="F4" s="259">
        <v>626.5214524099999</v>
      </c>
      <c r="G4" s="260">
        <v>159.17355614</v>
      </c>
      <c r="H4" s="257">
        <v>145.53346590000004</v>
      </c>
      <c r="I4" s="257">
        <v>151.80980259999995</v>
      </c>
      <c r="J4" s="261">
        <v>140.37856614999998</v>
      </c>
      <c r="K4" s="262">
        <v>596.89539079</v>
      </c>
      <c r="L4" s="259">
        <v>143.05386418</v>
      </c>
      <c r="M4" s="259">
        <v>137.39893394999999</v>
      </c>
    </row>
    <row r="5" spans="1:13" s="179" customFormat="1" ht="12.75">
      <c r="A5" s="255" t="s">
        <v>262</v>
      </c>
      <c r="B5" s="256">
        <v>33.597054549999996</v>
      </c>
      <c r="C5" s="257">
        <v>32.204668170000005</v>
      </c>
      <c r="D5" s="257">
        <v>35.52665472999999</v>
      </c>
      <c r="E5" s="258">
        <v>38.86560997</v>
      </c>
      <c r="F5" s="259">
        <v>140.19398741999998</v>
      </c>
      <c r="G5" s="260">
        <v>42.96998204</v>
      </c>
      <c r="H5" s="257">
        <v>42.28530778</v>
      </c>
      <c r="I5" s="257">
        <v>48.45880019</v>
      </c>
      <c r="J5" s="261">
        <v>50.59017437000001</v>
      </c>
      <c r="K5" s="262">
        <v>184.30426438</v>
      </c>
      <c r="L5" s="259">
        <v>50.109708129999994</v>
      </c>
      <c r="M5" s="259">
        <v>46.574720989999996</v>
      </c>
    </row>
    <row r="6" spans="1:13" s="179" customFormat="1" ht="12.75">
      <c r="A6" s="255" t="s">
        <v>283</v>
      </c>
      <c r="B6" s="256">
        <v>14.340521814608362</v>
      </c>
      <c r="C6" s="257">
        <v>14.476878474409448</v>
      </c>
      <c r="D6" s="257">
        <v>9.635488697496967</v>
      </c>
      <c r="E6" s="258">
        <v>25.589777962661522</v>
      </c>
      <c r="F6" s="259">
        <v>64.04266694917631</v>
      </c>
      <c r="G6" s="260">
        <v>16.305649797869343</v>
      </c>
      <c r="H6" s="257">
        <v>13.04515086259998</v>
      </c>
      <c r="I6" s="257">
        <v>7.855145571007102</v>
      </c>
      <c r="J6" s="261">
        <v>7.045563088753471</v>
      </c>
      <c r="K6" s="262">
        <v>44.25150932022989</v>
      </c>
      <c r="L6" s="259">
        <v>8.299010172908162</v>
      </c>
      <c r="M6" s="259">
        <v>7.177801498734704</v>
      </c>
    </row>
    <row r="7" spans="1:13" ht="12.75">
      <c r="A7" s="192" t="s">
        <v>16</v>
      </c>
      <c r="B7" s="263">
        <v>170.15516687461002</v>
      </c>
      <c r="C7" s="264">
        <v>207.90279239538998</v>
      </c>
      <c r="D7" s="264">
        <v>229.72095843999995</v>
      </c>
      <c r="E7" s="265">
        <v>222.97918917000004</v>
      </c>
      <c r="F7" s="266">
        <v>830.75810688</v>
      </c>
      <c r="G7" s="267">
        <v>218.449</v>
      </c>
      <c r="H7" s="264">
        <v>200.864</v>
      </c>
      <c r="I7" s="264">
        <v>208.124</v>
      </c>
      <c r="J7" s="268">
        <v>198.014</v>
      </c>
      <c r="K7" s="269">
        <v>825.451</v>
      </c>
      <c r="L7" s="266">
        <v>201.462</v>
      </c>
      <c r="M7" s="266">
        <v>191.152</v>
      </c>
    </row>
    <row r="8" spans="1:13" s="179" customFormat="1" ht="12.75">
      <c r="A8" s="179" t="s">
        <v>17</v>
      </c>
      <c r="B8" s="256">
        <v>-78.72136659753001</v>
      </c>
      <c r="C8" s="257">
        <v>-85.80568196246999</v>
      </c>
      <c r="D8" s="257">
        <v>-91.34844621000002</v>
      </c>
      <c r="E8" s="258">
        <v>-106.31847348999997</v>
      </c>
      <c r="F8" s="259">
        <v>-362.19396826</v>
      </c>
      <c r="G8" s="260">
        <v>-102.64</v>
      </c>
      <c r="H8" s="257">
        <v>-93.769</v>
      </c>
      <c r="I8" s="257">
        <v>-94.403</v>
      </c>
      <c r="J8" s="261">
        <v>-101.635</v>
      </c>
      <c r="K8" s="262">
        <v>-392.447</v>
      </c>
      <c r="L8" s="259">
        <v>-103.944</v>
      </c>
      <c r="M8" s="259">
        <v>-95.41</v>
      </c>
    </row>
    <row r="9" spans="1:13" s="179" customFormat="1" ht="12.75">
      <c r="A9" s="179" t="s">
        <v>18</v>
      </c>
      <c r="B9" s="256">
        <v>-18.388689572815213</v>
      </c>
      <c r="C9" s="257">
        <v>-21.875210377968457</v>
      </c>
      <c r="D9" s="257">
        <v>-21.88238803450829</v>
      </c>
      <c r="E9" s="258">
        <v>-22.170684087376824</v>
      </c>
      <c r="F9" s="259">
        <v>-84.31697207266878</v>
      </c>
      <c r="G9" s="260">
        <v>-22.927</v>
      </c>
      <c r="H9" s="257">
        <v>-22.731</v>
      </c>
      <c r="I9" s="257">
        <v>-21.186</v>
      </c>
      <c r="J9" s="261">
        <v>-22.569</v>
      </c>
      <c r="K9" s="262">
        <v>-89.413</v>
      </c>
      <c r="L9" s="259">
        <v>-18.881</v>
      </c>
      <c r="M9" s="259">
        <v>-19.873</v>
      </c>
    </row>
    <row r="10" spans="1:13" s="179" customFormat="1" ht="12.75">
      <c r="A10" s="179" t="s">
        <v>19</v>
      </c>
      <c r="B10" s="256">
        <v>-39.3667364759047</v>
      </c>
      <c r="C10" s="257">
        <v>-45.742951204095334</v>
      </c>
      <c r="D10" s="257">
        <v>-54.978783789999945</v>
      </c>
      <c r="E10" s="258">
        <v>-65.89834912000003</v>
      </c>
      <c r="F10" s="259">
        <v>-205.98682059000004</v>
      </c>
      <c r="G10" s="260">
        <v>-53.61400000000001</v>
      </c>
      <c r="H10" s="257">
        <v>-48.38699999999999</v>
      </c>
      <c r="I10" s="257">
        <v>-53.06499999999999</v>
      </c>
      <c r="J10" s="261">
        <v>-49.378000000000014</v>
      </c>
      <c r="K10" s="262">
        <v>-204.44400000000007</v>
      </c>
      <c r="L10" s="259">
        <v>-47.955</v>
      </c>
      <c r="M10" s="259">
        <v>-42.15399999999998</v>
      </c>
    </row>
    <row r="11" spans="1:13" ht="12.75">
      <c r="A11" s="192" t="s">
        <v>225</v>
      </c>
      <c r="B11" s="263">
        <v>33.67837422836009</v>
      </c>
      <c r="C11" s="264">
        <v>54.4789488508562</v>
      </c>
      <c r="D11" s="264">
        <v>61.5113404054917</v>
      </c>
      <c r="E11" s="265">
        <v>28.591682472623216</v>
      </c>
      <c r="F11" s="266">
        <v>178.26034595733123</v>
      </c>
      <c r="G11" s="267">
        <v>39.268</v>
      </c>
      <c r="H11" s="264">
        <v>35.977</v>
      </c>
      <c r="I11" s="264">
        <v>39.47</v>
      </c>
      <c r="J11" s="268">
        <v>24.432</v>
      </c>
      <c r="K11" s="269">
        <v>139.147</v>
      </c>
      <c r="L11" s="266">
        <v>30.682</v>
      </c>
      <c r="M11" s="266">
        <v>33.715</v>
      </c>
    </row>
    <row r="12" spans="1:13" s="179" customFormat="1" ht="12.75">
      <c r="A12" s="179" t="s">
        <v>20</v>
      </c>
      <c r="B12" s="256">
        <v>-2.551435103724579</v>
      </c>
      <c r="C12" s="257">
        <v>-5.39793122627542</v>
      </c>
      <c r="D12" s="257">
        <v>-2.296947396101168</v>
      </c>
      <c r="E12" s="258">
        <v>-0.4253015335137569</v>
      </c>
      <c r="F12" s="259">
        <v>-10.671615259614924</v>
      </c>
      <c r="G12" s="260">
        <v>-1.5432953541237728</v>
      </c>
      <c r="H12" s="257">
        <v>-2.2064268534334284</v>
      </c>
      <c r="I12" s="257">
        <v>-2.433644055369884</v>
      </c>
      <c r="J12" s="261">
        <v>-2.161316550207061</v>
      </c>
      <c r="K12" s="262">
        <v>-8.344682813134146</v>
      </c>
      <c r="L12" s="259">
        <v>-2.161316550207061</v>
      </c>
      <c r="M12" s="259">
        <v>-1.7926272588873966</v>
      </c>
    </row>
    <row r="13" spans="1:13" s="179" customFormat="1" ht="12.75">
      <c r="A13" s="179" t="s">
        <v>21</v>
      </c>
      <c r="B13" s="256">
        <v>-11.525065757265423</v>
      </c>
      <c r="C13" s="257">
        <v>-11.991144542734578</v>
      </c>
      <c r="D13" s="257">
        <v>-13.375410323898826</v>
      </c>
      <c r="E13" s="258">
        <v>-13.643140406486248</v>
      </c>
      <c r="F13" s="259">
        <v>-50.53476103038508</v>
      </c>
      <c r="G13" s="260">
        <v>-13.271704645876227</v>
      </c>
      <c r="H13" s="257">
        <v>-11.66357314656657</v>
      </c>
      <c r="I13" s="257">
        <v>-14.673355944630115</v>
      </c>
      <c r="J13" s="261">
        <v>-15.506683449792938</v>
      </c>
      <c r="K13" s="262">
        <v>-55.11531718686585</v>
      </c>
      <c r="L13" s="259">
        <v>-13.29268344979294</v>
      </c>
      <c r="M13" s="259">
        <v>-12.803372741112604</v>
      </c>
    </row>
    <row r="14" spans="1:13" s="179" customFormat="1" ht="12.75">
      <c r="A14" s="179" t="s">
        <v>263</v>
      </c>
      <c r="B14" s="256">
        <v>0.53529958</v>
      </c>
      <c r="C14" s="257">
        <v>-0.6181673400000002</v>
      </c>
      <c r="D14" s="257">
        <v>0.10420668999999987</v>
      </c>
      <c r="E14" s="258">
        <v>0.2010363370385454</v>
      </c>
      <c r="F14" s="259">
        <v>0.22237526703854507</v>
      </c>
      <c r="G14" s="260">
        <v>0.65</v>
      </c>
      <c r="H14" s="257">
        <v>0.554</v>
      </c>
      <c r="I14" s="257">
        <v>2.844</v>
      </c>
      <c r="J14" s="261">
        <v>0.344</v>
      </c>
      <c r="K14" s="262">
        <v>4.392</v>
      </c>
      <c r="L14" s="259">
        <v>0.544</v>
      </c>
      <c r="M14" s="259">
        <v>0.77</v>
      </c>
    </row>
    <row r="15" spans="1:13" ht="12.75">
      <c r="A15" s="192" t="s">
        <v>117</v>
      </c>
      <c r="B15" s="263">
        <v>20.13717294737009</v>
      </c>
      <c r="C15" s="264">
        <v>36.47170574184621</v>
      </c>
      <c r="D15" s="264">
        <v>45.943189375491706</v>
      </c>
      <c r="E15" s="265">
        <v>14.724276869661756</v>
      </c>
      <c r="F15" s="266">
        <v>117.27634493436976</v>
      </c>
      <c r="G15" s="267">
        <v>25.103</v>
      </c>
      <c r="H15" s="264">
        <v>22.660999999999998</v>
      </c>
      <c r="I15" s="264">
        <v>25.207</v>
      </c>
      <c r="J15" s="268">
        <v>7.108</v>
      </c>
      <c r="K15" s="269">
        <v>80.079</v>
      </c>
      <c r="L15" s="266">
        <v>15.771999999999998</v>
      </c>
      <c r="M15" s="266">
        <v>19.889000000000003</v>
      </c>
    </row>
    <row r="16" spans="1:13" s="179" customFormat="1" ht="12.75">
      <c r="A16" s="179" t="s">
        <v>110</v>
      </c>
      <c r="B16" s="256">
        <v>-9.10156741023</v>
      </c>
      <c r="C16" s="257">
        <v>-6.642910479770002</v>
      </c>
      <c r="D16" s="257">
        <v>-8.460433749999996</v>
      </c>
      <c r="E16" s="258">
        <v>-2.7359530200000006</v>
      </c>
      <c r="F16" s="259">
        <v>-26.94086466</v>
      </c>
      <c r="G16" s="260">
        <v>-2.251</v>
      </c>
      <c r="H16" s="257">
        <v>-6.499</v>
      </c>
      <c r="I16" s="257">
        <v>-9.638</v>
      </c>
      <c r="J16" s="261">
        <v>-4.677</v>
      </c>
      <c r="K16" s="262">
        <v>-23.065</v>
      </c>
      <c r="L16" s="259">
        <v>-5.761</v>
      </c>
      <c r="M16" s="259">
        <v>-5.967</v>
      </c>
    </row>
    <row r="17" spans="1:13" ht="12.75">
      <c r="A17" s="192" t="s">
        <v>103</v>
      </c>
      <c r="B17" s="263">
        <v>11.03560553714009</v>
      </c>
      <c r="C17" s="264">
        <v>29.828795262076206</v>
      </c>
      <c r="D17" s="264">
        <v>37.482755625491706</v>
      </c>
      <c r="E17" s="265">
        <v>11.988323849661755</v>
      </c>
      <c r="F17" s="266">
        <v>90.33548027436976</v>
      </c>
      <c r="G17" s="267">
        <v>22.852</v>
      </c>
      <c r="H17" s="264">
        <v>16.162</v>
      </c>
      <c r="I17" s="264">
        <v>15.569</v>
      </c>
      <c r="J17" s="268">
        <v>2.431</v>
      </c>
      <c r="K17" s="269">
        <v>57.013999999999996</v>
      </c>
      <c r="L17" s="266">
        <v>10.011</v>
      </c>
      <c r="M17" s="266">
        <v>13.922000000000004</v>
      </c>
    </row>
    <row r="18" spans="1:13" s="179" customFormat="1" ht="12.75">
      <c r="A18" s="179" t="s">
        <v>24</v>
      </c>
      <c r="B18" s="256">
        <v>-4.32467019196</v>
      </c>
      <c r="C18" s="257">
        <v>-9.99564661204</v>
      </c>
      <c r="D18" s="257">
        <v>-9.560947666999999</v>
      </c>
      <c r="E18" s="258">
        <v>-1.7430006069999981</v>
      </c>
      <c r="F18" s="259">
        <v>-25.624265077999997</v>
      </c>
      <c r="G18" s="260">
        <v>-6.661</v>
      </c>
      <c r="H18" s="257">
        <v>-4.773</v>
      </c>
      <c r="I18" s="257">
        <v>-4.842</v>
      </c>
      <c r="J18" s="261">
        <v>0.454</v>
      </c>
      <c r="K18" s="262">
        <v>-15.822</v>
      </c>
      <c r="L18" s="259">
        <v>-3.437</v>
      </c>
      <c r="M18" s="259">
        <v>-4.533</v>
      </c>
    </row>
    <row r="19" spans="1:13" ht="12.75">
      <c r="A19" s="237" t="s">
        <v>64</v>
      </c>
      <c r="B19" s="263">
        <v>6.710935345180089</v>
      </c>
      <c r="C19" s="264">
        <v>19.833148650036208</v>
      </c>
      <c r="D19" s="264">
        <v>27.921807958491705</v>
      </c>
      <c r="E19" s="265">
        <v>10.245323242661758</v>
      </c>
      <c r="F19" s="264">
        <v>64.71121519636976</v>
      </c>
      <c r="G19" s="267">
        <v>16.191000000000003</v>
      </c>
      <c r="H19" s="264">
        <v>11.389</v>
      </c>
      <c r="I19" s="264">
        <v>10.727</v>
      </c>
      <c r="J19" s="268">
        <v>2.8850000000000002</v>
      </c>
      <c r="K19" s="269">
        <v>41.19199999999999</v>
      </c>
      <c r="L19" s="264">
        <v>6.574</v>
      </c>
      <c r="M19" s="264">
        <v>9.389000000000003</v>
      </c>
    </row>
    <row r="20" spans="2:13" ht="3.95" customHeight="1" thickBot="1">
      <c r="B20" s="270"/>
      <c r="C20" s="271"/>
      <c r="D20" s="271"/>
      <c r="E20" s="272"/>
      <c r="F20" s="273"/>
      <c r="G20" s="274"/>
      <c r="H20" s="271"/>
      <c r="I20" s="271"/>
      <c r="J20" s="275"/>
      <c r="K20" s="276"/>
      <c r="L20" s="273"/>
      <c r="M20" s="273"/>
    </row>
    <row r="21" spans="1:13" ht="3.75" customHeight="1">
      <c r="A21" s="277"/>
      <c r="B21" s="278"/>
      <c r="C21" s="277"/>
      <c r="D21" s="277"/>
      <c r="E21" s="279"/>
      <c r="F21" s="277"/>
      <c r="G21" s="280"/>
      <c r="H21" s="277"/>
      <c r="I21" s="277"/>
      <c r="J21" s="281"/>
      <c r="K21" s="282"/>
      <c r="L21" s="277"/>
      <c r="M21" s="277"/>
    </row>
    <row r="22" spans="1:13" ht="12.75">
      <c r="A22" s="237" t="s">
        <v>2</v>
      </c>
      <c r="B22" s="263">
        <v>32.350605610449996</v>
      </c>
      <c r="C22" s="264">
        <v>60.12129410954999</v>
      </c>
      <c r="D22" s="264">
        <v>64.40413243999996</v>
      </c>
      <c r="E22" s="265">
        <v>43.28795311000003</v>
      </c>
      <c r="F22" s="264">
        <v>200.16398526999998</v>
      </c>
      <c r="G22" s="267">
        <v>47.481</v>
      </c>
      <c r="H22" s="264">
        <v>42.052</v>
      </c>
      <c r="I22" s="264">
        <v>40.896</v>
      </c>
      <c r="J22" s="268">
        <v>21.638</v>
      </c>
      <c r="K22" s="269">
        <v>152.067</v>
      </c>
      <c r="L22" s="264">
        <v>35.555</v>
      </c>
      <c r="M22" s="264">
        <v>42.782</v>
      </c>
    </row>
    <row r="23" spans="1:13" ht="12.75">
      <c r="A23" s="237" t="s">
        <v>258</v>
      </c>
      <c r="B23" s="283">
        <v>348.996129034833</v>
      </c>
      <c r="C23" s="284">
        <v>375.898907499664</v>
      </c>
      <c r="D23" s="284">
        <v>386.23169628825207</v>
      </c>
      <c r="E23" s="285">
        <v>393</v>
      </c>
      <c r="F23" s="284">
        <v>377.02759267554364</v>
      </c>
      <c r="G23" s="286">
        <v>380.46826846165266</v>
      </c>
      <c r="H23" s="284">
        <v>371.650523784478</v>
      </c>
      <c r="I23" s="284">
        <v>361.01076737927025</v>
      </c>
      <c r="J23" s="287">
        <v>351.5956468074079</v>
      </c>
      <c r="K23" s="288">
        <v>365.79457677791305</v>
      </c>
      <c r="L23" s="284">
        <v>338.0253063018628</v>
      </c>
      <c r="M23" s="284">
        <v>342.6642507780959</v>
      </c>
    </row>
    <row r="24" spans="1:13" ht="3.95" customHeight="1" thickBot="1">
      <c r="A24" s="289">
        <v>0</v>
      </c>
      <c r="B24" s="290"/>
      <c r="C24" s="291"/>
      <c r="D24" s="291"/>
      <c r="E24" s="292"/>
      <c r="F24" s="291"/>
      <c r="G24" s="293"/>
      <c r="H24" s="291"/>
      <c r="I24" s="291"/>
      <c r="J24" s="294">
        <v>0</v>
      </c>
      <c r="K24" s="295"/>
      <c r="L24" s="291">
        <v>0</v>
      </c>
      <c r="M24" s="291">
        <v>0</v>
      </c>
    </row>
    <row r="25" spans="1:11" ht="12.75">
      <c r="A25" s="178" t="s">
        <v>104</v>
      </c>
      <c r="B25" s="236"/>
      <c r="C25" s="237"/>
      <c r="D25" s="237"/>
      <c r="E25" s="238"/>
      <c r="G25" s="239"/>
      <c r="H25" s="237"/>
      <c r="I25" s="237"/>
      <c r="J25" s="240"/>
      <c r="K25" s="241"/>
    </row>
    <row r="26" spans="2:11" ht="12.75">
      <c r="B26" s="236"/>
      <c r="C26" s="237"/>
      <c r="D26" s="237"/>
      <c r="E26" s="238"/>
      <c r="G26" s="239"/>
      <c r="H26" s="237"/>
      <c r="I26" s="237"/>
      <c r="J26" s="240"/>
      <c r="K26" s="241"/>
    </row>
    <row r="27" spans="1:11" ht="12.75">
      <c r="A27" s="209" t="s">
        <v>274</v>
      </c>
      <c r="B27" s="236"/>
      <c r="C27" s="237"/>
      <c r="D27" s="237"/>
      <c r="E27" s="238"/>
      <c r="G27" s="239"/>
      <c r="H27" s="237"/>
      <c r="I27" s="237"/>
      <c r="J27" s="240"/>
      <c r="K27" s="241"/>
    </row>
    <row r="28" spans="1:13" s="209" customFormat="1" ht="13.5" thickBot="1">
      <c r="A28" s="184"/>
      <c r="B28" s="242" t="s">
        <v>254</v>
      </c>
      <c r="C28" s="243" t="s">
        <v>255</v>
      </c>
      <c r="D28" s="243" t="s">
        <v>256</v>
      </c>
      <c r="E28" s="244" t="s">
        <v>257</v>
      </c>
      <c r="F28" s="243">
        <v>2010</v>
      </c>
      <c r="G28" s="245" t="s">
        <v>1</v>
      </c>
      <c r="H28" s="243" t="s">
        <v>265</v>
      </c>
      <c r="I28" s="243" t="s">
        <v>272</v>
      </c>
      <c r="J28" s="246" t="s">
        <v>285</v>
      </c>
      <c r="K28" s="247">
        <v>2011</v>
      </c>
      <c r="L28" s="243" t="s">
        <v>287</v>
      </c>
      <c r="M28" s="243" t="s">
        <v>291</v>
      </c>
    </row>
    <row r="29" spans="1:13" s="209" customFormat="1" ht="3" customHeight="1">
      <c r="A29" s="248">
        <v>0</v>
      </c>
      <c r="B29" s="249"/>
      <c r="C29" s="250"/>
      <c r="D29" s="250"/>
      <c r="E29" s="251"/>
      <c r="F29" s="250"/>
      <c r="G29" s="252"/>
      <c r="H29" s="250"/>
      <c r="I29" s="250"/>
      <c r="J29" s="253">
        <v>0</v>
      </c>
      <c r="K29" s="254"/>
      <c r="L29" s="250"/>
      <c r="M29" s="250"/>
    </row>
    <row r="30" spans="1:13" ht="12.75">
      <c r="A30" s="192" t="s">
        <v>292</v>
      </c>
      <c r="B30" s="296">
        <v>799125.951145199</v>
      </c>
      <c r="C30" s="297">
        <v>855842.8053524409</v>
      </c>
      <c r="D30" s="297">
        <v>912249.4390726999</v>
      </c>
      <c r="E30" s="298">
        <v>934776.11996679</v>
      </c>
      <c r="F30" s="299">
        <v>3501994.31553713</v>
      </c>
      <c r="G30" s="300">
        <v>930563.009145572</v>
      </c>
      <c r="H30" s="297">
        <v>841918.9437511881</v>
      </c>
      <c r="I30" s="297">
        <v>972977.48423128</v>
      </c>
      <c r="J30" s="301">
        <v>953996.7596119602</v>
      </c>
      <c r="K30" s="302">
        <v>3699456.19674</v>
      </c>
      <c r="L30" s="299">
        <v>913795.04786</v>
      </c>
      <c r="M30" s="299">
        <v>819679.6922799998</v>
      </c>
    </row>
    <row r="31" spans="1:13" ht="12.75">
      <c r="A31" s="192" t="s">
        <v>293</v>
      </c>
      <c r="B31" s="263">
        <v>61.73986704306796</v>
      </c>
      <c r="C31" s="264">
        <v>71.66031172286262</v>
      </c>
      <c r="D31" s="264">
        <v>70.59197507795024</v>
      </c>
      <c r="E31" s="265">
        <v>70.63365798328327</v>
      </c>
      <c r="F31" s="266">
        <v>68.84421186482868</v>
      </c>
      <c r="G31" s="267">
        <v>73.46824334593605</v>
      </c>
      <c r="H31" s="264">
        <v>69.89090474143889</v>
      </c>
      <c r="I31" s="264">
        <v>71.70583808112023</v>
      </c>
      <c r="J31" s="268">
        <v>70.55245524219355</v>
      </c>
      <c r="K31" s="269">
        <v>71.43868500452446</v>
      </c>
      <c r="L31" s="266">
        <v>71.76088175121471</v>
      </c>
      <c r="M31" s="266">
        <v>68.54811913276306</v>
      </c>
    </row>
    <row r="32" spans="1:13" s="179" customFormat="1" ht="12.75">
      <c r="A32" s="303" t="s">
        <v>4</v>
      </c>
      <c r="B32" s="304">
        <v>77706</v>
      </c>
      <c r="C32" s="305">
        <v>77649</v>
      </c>
      <c r="D32" s="305">
        <v>77610</v>
      </c>
      <c r="E32" s="306">
        <v>77604</v>
      </c>
      <c r="F32" s="307">
        <v>77604</v>
      </c>
      <c r="G32" s="308">
        <v>77606</v>
      </c>
      <c r="H32" s="305">
        <v>68742</v>
      </c>
      <c r="I32" s="305">
        <v>77597</v>
      </c>
      <c r="J32" s="309">
        <v>77687</v>
      </c>
      <c r="K32" s="310">
        <v>77687</v>
      </c>
      <c r="L32" s="307">
        <v>77351</v>
      </c>
      <c r="M32" s="307">
        <v>77669</v>
      </c>
    </row>
    <row r="33" spans="1:13" s="179" customFormat="1" ht="12.75">
      <c r="A33" s="303" t="s">
        <v>102</v>
      </c>
      <c r="B33" s="304">
        <v>34237</v>
      </c>
      <c r="C33" s="305">
        <v>35002</v>
      </c>
      <c r="D33" s="305">
        <v>37728</v>
      </c>
      <c r="E33" s="306">
        <v>37598</v>
      </c>
      <c r="F33" s="307">
        <v>37598</v>
      </c>
      <c r="G33" s="308">
        <v>38495</v>
      </c>
      <c r="H33" s="305">
        <v>47628</v>
      </c>
      <c r="I33" s="305">
        <v>39676</v>
      </c>
      <c r="J33" s="309">
        <v>36847</v>
      </c>
      <c r="K33" s="310">
        <v>36847</v>
      </c>
      <c r="L33" s="307">
        <v>36806</v>
      </c>
      <c r="M33" s="307">
        <v>37653</v>
      </c>
    </row>
    <row r="34" spans="1:13" ht="12.75">
      <c r="A34" s="192" t="s">
        <v>5</v>
      </c>
      <c r="B34" s="296">
        <v>111943</v>
      </c>
      <c r="C34" s="297">
        <v>112651</v>
      </c>
      <c r="D34" s="297">
        <v>115338</v>
      </c>
      <c r="E34" s="298">
        <v>115202</v>
      </c>
      <c r="F34" s="299">
        <v>115202</v>
      </c>
      <c r="G34" s="300">
        <v>116101</v>
      </c>
      <c r="H34" s="297">
        <v>116370</v>
      </c>
      <c r="I34" s="297">
        <v>117273</v>
      </c>
      <c r="J34" s="301">
        <v>114534</v>
      </c>
      <c r="K34" s="302">
        <v>114534</v>
      </c>
      <c r="L34" s="299">
        <v>114157</v>
      </c>
      <c r="M34" s="299">
        <v>115322</v>
      </c>
    </row>
    <row r="35" spans="1:13" s="179" customFormat="1" ht="12.75">
      <c r="A35" s="303" t="s">
        <v>6</v>
      </c>
      <c r="B35" s="304">
        <v>104056</v>
      </c>
      <c r="C35" s="305">
        <v>104552</v>
      </c>
      <c r="D35" s="305">
        <v>103988</v>
      </c>
      <c r="E35" s="306">
        <v>103499</v>
      </c>
      <c r="F35" s="307">
        <v>103499</v>
      </c>
      <c r="G35" s="308">
        <v>103184</v>
      </c>
      <c r="H35" s="305">
        <v>100615</v>
      </c>
      <c r="I35" s="305">
        <v>100689</v>
      </c>
      <c r="J35" s="309">
        <v>96960</v>
      </c>
      <c r="K35" s="310">
        <v>96960</v>
      </c>
      <c r="L35" s="307">
        <v>96584</v>
      </c>
      <c r="M35" s="307">
        <v>97305</v>
      </c>
    </row>
    <row r="36" spans="1:13" s="179" customFormat="1" ht="12.75">
      <c r="A36" s="303" t="s">
        <v>7</v>
      </c>
      <c r="B36" s="304">
        <v>7887</v>
      </c>
      <c r="C36" s="305">
        <v>8099</v>
      </c>
      <c r="D36" s="305">
        <v>11350</v>
      </c>
      <c r="E36" s="306">
        <v>11703</v>
      </c>
      <c r="F36" s="307">
        <v>11703</v>
      </c>
      <c r="G36" s="308">
        <v>12917</v>
      </c>
      <c r="H36" s="305">
        <v>15755</v>
      </c>
      <c r="I36" s="305">
        <v>16584</v>
      </c>
      <c r="J36" s="309">
        <v>17574</v>
      </c>
      <c r="K36" s="310">
        <v>17574</v>
      </c>
      <c r="L36" s="307">
        <v>17573</v>
      </c>
      <c r="M36" s="307">
        <v>18017</v>
      </c>
    </row>
    <row r="37" spans="1:13" ht="12.75">
      <c r="A37" s="237" t="s">
        <v>8</v>
      </c>
      <c r="B37" s="311">
        <v>111943</v>
      </c>
      <c r="C37" s="312">
        <v>112651</v>
      </c>
      <c r="D37" s="312">
        <v>115338</v>
      </c>
      <c r="E37" s="313">
        <v>115202</v>
      </c>
      <c r="F37" s="312">
        <v>115202</v>
      </c>
      <c r="G37" s="314">
        <v>116101</v>
      </c>
      <c r="H37" s="312">
        <v>116370</v>
      </c>
      <c r="I37" s="312">
        <v>117273</v>
      </c>
      <c r="J37" s="315">
        <v>114534</v>
      </c>
      <c r="K37" s="316">
        <v>114534</v>
      </c>
      <c r="L37" s="312">
        <v>114157</v>
      </c>
      <c r="M37" s="312">
        <v>115322</v>
      </c>
    </row>
    <row r="38" spans="1:13" ht="3.95" customHeight="1" thickBot="1">
      <c r="A38" s="289"/>
      <c r="B38" s="317"/>
      <c r="C38" s="318"/>
      <c r="D38" s="318"/>
      <c r="E38" s="319"/>
      <c r="F38" s="318"/>
      <c r="G38" s="320"/>
      <c r="H38" s="318"/>
      <c r="I38" s="318"/>
      <c r="J38" s="321"/>
      <c r="K38" s="322"/>
      <c r="L38" s="318"/>
      <c r="M38" s="318"/>
    </row>
    <row r="39" spans="2:11" ht="12.75">
      <c r="B39" s="236"/>
      <c r="C39" s="237"/>
      <c r="D39" s="237"/>
      <c r="E39" s="238"/>
      <c r="G39" s="239"/>
      <c r="H39" s="237"/>
      <c r="I39" s="237"/>
      <c r="J39" s="240"/>
      <c r="K39" s="241"/>
    </row>
    <row r="40" spans="1:11" ht="12.75">
      <c r="A40" s="209" t="s">
        <v>9</v>
      </c>
      <c r="B40" s="236"/>
      <c r="C40" s="237"/>
      <c r="D40" s="237"/>
      <c r="E40" s="238"/>
      <c r="G40" s="239"/>
      <c r="H40" s="237"/>
      <c r="I40" s="237"/>
      <c r="J40" s="240"/>
      <c r="K40" s="241"/>
    </row>
    <row r="41" spans="1:13" s="209" customFormat="1" ht="13.5" thickBot="1">
      <c r="A41" s="184"/>
      <c r="B41" s="242" t="s">
        <v>254</v>
      </c>
      <c r="C41" s="243" t="s">
        <v>255</v>
      </c>
      <c r="D41" s="243" t="s">
        <v>256</v>
      </c>
      <c r="E41" s="244" t="s">
        <v>257</v>
      </c>
      <c r="F41" s="243">
        <v>2010</v>
      </c>
      <c r="G41" s="245" t="s">
        <v>1</v>
      </c>
      <c r="H41" s="243" t="s">
        <v>265</v>
      </c>
      <c r="I41" s="243" t="s">
        <v>272</v>
      </c>
      <c r="J41" s="246" t="s">
        <v>285</v>
      </c>
      <c r="K41" s="247">
        <v>2011</v>
      </c>
      <c r="L41" s="243" t="s">
        <v>287</v>
      </c>
      <c r="M41" s="243" t="s">
        <v>291</v>
      </c>
    </row>
    <row r="42" spans="1:13" s="209" customFormat="1" ht="3" customHeight="1">
      <c r="A42" s="248"/>
      <c r="B42" s="249"/>
      <c r="C42" s="250"/>
      <c r="D42" s="250"/>
      <c r="E42" s="251"/>
      <c r="F42" s="250"/>
      <c r="G42" s="252"/>
      <c r="H42" s="250"/>
      <c r="I42" s="250"/>
      <c r="J42" s="253">
        <v>0</v>
      </c>
      <c r="K42" s="254"/>
      <c r="L42" s="250"/>
      <c r="M42" s="250"/>
    </row>
    <row r="43" spans="1:13" s="179" customFormat="1" ht="12.75">
      <c r="A43" s="303" t="s">
        <v>250</v>
      </c>
      <c r="B43" s="304">
        <v>77647.489</v>
      </c>
      <c r="C43" s="305">
        <v>77723.499</v>
      </c>
      <c r="D43" s="305">
        <v>84887.70000000006</v>
      </c>
      <c r="E43" s="306">
        <v>87769.12900000004</v>
      </c>
      <c r="F43" s="307">
        <v>328027.81700000016</v>
      </c>
      <c r="G43" s="308">
        <v>97666.527</v>
      </c>
      <c r="H43" s="305">
        <v>74351.759</v>
      </c>
      <c r="I43" s="305">
        <v>97303.02999999996</v>
      </c>
      <c r="J43" s="309">
        <v>98726.71400000002</v>
      </c>
      <c r="K43" s="310">
        <v>368048.03</v>
      </c>
      <c r="L43" s="307">
        <v>99248.98799999998</v>
      </c>
      <c r="M43" s="307">
        <v>64265.98700000001</v>
      </c>
    </row>
    <row r="44" spans="1:13" s="179" customFormat="1" ht="12.75">
      <c r="A44" s="303" t="s">
        <v>251</v>
      </c>
      <c r="B44" s="304">
        <v>76726.808</v>
      </c>
      <c r="C44" s="305">
        <v>108275.527</v>
      </c>
      <c r="D44" s="305">
        <v>105286.33000000002</v>
      </c>
      <c r="E44" s="306">
        <v>101038.598</v>
      </c>
      <c r="F44" s="307">
        <v>391327.26300000004</v>
      </c>
      <c r="G44" s="308">
        <v>91107.26000000001</v>
      </c>
      <c r="H44" s="305">
        <v>106496.739</v>
      </c>
      <c r="I44" s="305">
        <v>110867.66200000004</v>
      </c>
      <c r="J44" s="309">
        <v>108328.04699999996</v>
      </c>
      <c r="K44" s="310">
        <v>416799.70800000004</v>
      </c>
      <c r="L44" s="307">
        <v>91595.07900000001</v>
      </c>
      <c r="M44" s="307">
        <v>108730.61</v>
      </c>
    </row>
    <row r="45" spans="1:13" s="179" customFormat="1" ht="12.75">
      <c r="A45" s="303" t="s">
        <v>252</v>
      </c>
      <c r="B45" s="304">
        <v>100566.07</v>
      </c>
      <c r="C45" s="305">
        <v>102291.762</v>
      </c>
      <c r="D45" s="305">
        <v>111420.39899999993</v>
      </c>
      <c r="E45" s="306">
        <v>122832.86899999998</v>
      </c>
      <c r="F45" s="307">
        <v>437111.09999999986</v>
      </c>
      <c r="G45" s="308">
        <v>120933.60500000001</v>
      </c>
      <c r="H45" s="305">
        <v>99278.948</v>
      </c>
      <c r="I45" s="305">
        <v>117372.04600000003</v>
      </c>
      <c r="J45" s="309">
        <v>120675.48299999998</v>
      </c>
      <c r="K45" s="310">
        <v>458260.08200000005</v>
      </c>
      <c r="L45" s="307">
        <v>125065.438</v>
      </c>
      <c r="M45" s="307">
        <v>109342.231</v>
      </c>
    </row>
    <row r="46" spans="1:13" ht="12.75">
      <c r="A46" s="192" t="s">
        <v>10</v>
      </c>
      <c r="B46" s="323">
        <v>254940.36700000003</v>
      </c>
      <c r="C46" s="324">
        <v>288290.788</v>
      </c>
      <c r="D46" s="324">
        <v>301594.429</v>
      </c>
      <c r="E46" s="325">
        <v>311640.596</v>
      </c>
      <c r="F46" s="326">
        <v>1156466.1800000002</v>
      </c>
      <c r="G46" s="327">
        <v>309707.392</v>
      </c>
      <c r="H46" s="324">
        <v>280127.446</v>
      </c>
      <c r="I46" s="324">
        <v>325542.738</v>
      </c>
      <c r="J46" s="328">
        <v>327730.24399999995</v>
      </c>
      <c r="K46" s="329">
        <v>1243107.8200000003</v>
      </c>
      <c r="L46" s="326">
        <v>315909.505</v>
      </c>
      <c r="M46" s="326">
        <v>282338.828</v>
      </c>
    </row>
    <row r="47" spans="1:13" s="179" customFormat="1" ht="12.75">
      <c r="A47" s="303" t="s">
        <v>250</v>
      </c>
      <c r="B47" s="304">
        <v>80566.647</v>
      </c>
      <c r="C47" s="305">
        <v>76868.64300000001</v>
      </c>
      <c r="D47" s="305">
        <v>85080.61400000002</v>
      </c>
      <c r="E47" s="306">
        <v>90115.61799999999</v>
      </c>
      <c r="F47" s="307">
        <v>332631.522</v>
      </c>
      <c r="G47" s="308">
        <v>92615.65800000001</v>
      </c>
      <c r="H47" s="305">
        <v>76495.947</v>
      </c>
      <c r="I47" s="305">
        <v>89839.20000000003</v>
      </c>
      <c r="J47" s="309">
        <v>102348.23799999998</v>
      </c>
      <c r="K47" s="310">
        <v>361299.04300000006</v>
      </c>
      <c r="L47" s="307">
        <v>95932.725</v>
      </c>
      <c r="M47" s="307">
        <v>70090.933</v>
      </c>
    </row>
    <row r="48" spans="1:13" s="179" customFormat="1" ht="12.75">
      <c r="A48" s="303" t="s">
        <v>251</v>
      </c>
      <c r="B48" s="304">
        <v>82271.573</v>
      </c>
      <c r="C48" s="305">
        <v>103156.059</v>
      </c>
      <c r="D48" s="305">
        <v>107196.52899999998</v>
      </c>
      <c r="E48" s="306">
        <v>96121.35799999998</v>
      </c>
      <c r="F48" s="307">
        <v>388745.519</v>
      </c>
      <c r="G48" s="308">
        <v>87738.343</v>
      </c>
      <c r="H48" s="305">
        <v>105262.81000000001</v>
      </c>
      <c r="I48" s="305">
        <v>105231.25</v>
      </c>
      <c r="J48" s="309">
        <v>110547.32400000007</v>
      </c>
      <c r="K48" s="310">
        <v>408779.7270000001</v>
      </c>
      <c r="L48" s="307">
        <v>94065.535</v>
      </c>
      <c r="M48" s="307">
        <v>104388.242</v>
      </c>
    </row>
    <row r="49" spans="1:13" s="179" customFormat="1" ht="12.75">
      <c r="A49" s="303" t="s">
        <v>252</v>
      </c>
      <c r="B49" s="304">
        <v>100538.46299999999</v>
      </c>
      <c r="C49" s="305">
        <v>98578.332</v>
      </c>
      <c r="D49" s="305">
        <v>120481.54300000003</v>
      </c>
      <c r="E49" s="306">
        <v>106067.55500000001</v>
      </c>
      <c r="F49" s="307">
        <v>425665.893</v>
      </c>
      <c r="G49" s="308">
        <v>119667.27</v>
      </c>
      <c r="H49" s="305">
        <v>100367.18</v>
      </c>
      <c r="I49" s="305">
        <v>122850.92699999995</v>
      </c>
      <c r="J49" s="309">
        <v>119536.78100000002</v>
      </c>
      <c r="K49" s="310">
        <v>462422.158</v>
      </c>
      <c r="L49" s="307">
        <v>130964.9</v>
      </c>
      <c r="M49" s="307">
        <v>105332.98900000003</v>
      </c>
    </row>
    <row r="50" spans="1:13" ht="12.75">
      <c r="A50" s="192" t="s">
        <v>3</v>
      </c>
      <c r="B50" s="323">
        <v>263376.68299999996</v>
      </c>
      <c r="C50" s="324">
        <v>278603.034</v>
      </c>
      <c r="D50" s="324">
        <v>312758.686</v>
      </c>
      <c r="E50" s="325">
        <v>292304.53099999996</v>
      </c>
      <c r="F50" s="326">
        <v>1147042.934</v>
      </c>
      <c r="G50" s="327">
        <v>300021.271</v>
      </c>
      <c r="H50" s="324">
        <v>282125.93700000003</v>
      </c>
      <c r="I50" s="324">
        <v>317921.377</v>
      </c>
      <c r="J50" s="328">
        <v>332432.34300000005</v>
      </c>
      <c r="K50" s="329">
        <v>1232500.928</v>
      </c>
      <c r="L50" s="326">
        <v>320963.16000000003</v>
      </c>
      <c r="M50" s="326">
        <v>279812.164</v>
      </c>
    </row>
    <row r="51" spans="2:11" ht="3.95" customHeight="1" thickBot="1">
      <c r="B51" s="236"/>
      <c r="C51" s="237"/>
      <c r="D51" s="237"/>
      <c r="E51" s="238"/>
      <c r="G51" s="239"/>
      <c r="H51" s="237"/>
      <c r="I51" s="237"/>
      <c r="J51" s="240"/>
      <c r="K51" s="241"/>
    </row>
    <row r="52" spans="1:13" ht="3.95" customHeight="1">
      <c r="A52" s="277"/>
      <c r="B52" s="278"/>
      <c r="C52" s="277"/>
      <c r="D52" s="277"/>
      <c r="E52" s="279"/>
      <c r="F52" s="277"/>
      <c r="G52" s="280"/>
      <c r="H52" s="277"/>
      <c r="I52" s="277"/>
      <c r="J52" s="281"/>
      <c r="K52" s="282"/>
      <c r="L52" s="277"/>
      <c r="M52" s="277"/>
    </row>
    <row r="53" spans="1:13" ht="12.75">
      <c r="A53" s="237" t="s">
        <v>253</v>
      </c>
      <c r="B53" s="330">
        <v>752.8534872111336</v>
      </c>
      <c r="C53" s="331">
        <v>868.9667566326651</v>
      </c>
      <c r="D53" s="331">
        <v>889.3135830814626</v>
      </c>
      <c r="E53" s="332">
        <v>864.2609381258612</v>
      </c>
      <c r="F53" s="331">
        <v>846.6542330634217</v>
      </c>
      <c r="G53" s="333">
        <v>846.6669857720398</v>
      </c>
      <c r="H53" s="331">
        <v>868.2582501540086</v>
      </c>
      <c r="I53" s="331">
        <v>816.3428924086223</v>
      </c>
      <c r="J53" s="334">
        <v>683.5467926048892</v>
      </c>
      <c r="K53" s="335">
        <v>799.09801957823</v>
      </c>
      <c r="L53" s="331">
        <v>703.1214285714287</v>
      </c>
      <c r="M53" s="331">
        <v>772.3928571428569</v>
      </c>
    </row>
    <row r="54" spans="1:13" ht="12.75">
      <c r="A54" s="192" t="s">
        <v>11</v>
      </c>
      <c r="B54" s="336">
        <v>1.3829</v>
      </c>
      <c r="C54" s="337">
        <v>1.2901333333333334</v>
      </c>
      <c r="D54" s="337">
        <v>1.2838907244388233</v>
      </c>
      <c r="E54" s="338">
        <v>1.3638333333333332</v>
      </c>
      <c r="F54" s="339">
        <v>1.3257</v>
      </c>
      <c r="G54" s="340">
        <v>1.3542487997686157</v>
      </c>
      <c r="H54" s="337">
        <v>1.4359568840222607</v>
      </c>
      <c r="I54" s="337">
        <v>1.4191380613020788</v>
      </c>
      <c r="J54" s="341">
        <v>1.3536135184698979</v>
      </c>
      <c r="K54" s="342">
        <v>1.3897153478190765</v>
      </c>
      <c r="L54" s="339">
        <v>1.3073609834069884</v>
      </c>
      <c r="M54" s="339">
        <v>1.2838258851774842</v>
      </c>
    </row>
    <row r="55" spans="1:13" ht="12.75">
      <c r="A55" s="237" t="s">
        <v>12</v>
      </c>
      <c r="B55" s="330">
        <v>464.10738197071834</v>
      </c>
      <c r="C55" s="331">
        <v>579.0152434951589</v>
      </c>
      <c r="D55" s="331">
        <v>590.2499477184787</v>
      </c>
      <c r="E55" s="332">
        <v>542.5671186054926</v>
      </c>
      <c r="F55" s="343">
        <v>546.4059494039874</v>
      </c>
      <c r="G55" s="333">
        <v>531.0159614159921</v>
      </c>
      <c r="H55" s="331">
        <v>516.1681254779492</v>
      </c>
      <c r="I55" s="331">
        <v>478.1620859819004</v>
      </c>
      <c r="J55" s="334">
        <v>422.3118597097517</v>
      </c>
      <c r="K55" s="335">
        <v>484.673461065754</v>
      </c>
      <c r="L55" s="343">
        <v>445.6090875974675</v>
      </c>
      <c r="M55" s="343">
        <v>492.4175628762159</v>
      </c>
    </row>
    <row r="56" spans="2:11" ht="3.95" customHeight="1" thickBot="1">
      <c r="B56" s="236"/>
      <c r="C56" s="237"/>
      <c r="D56" s="237"/>
      <c r="E56" s="238"/>
      <c r="G56" s="239"/>
      <c r="H56" s="237"/>
      <c r="I56" s="237"/>
      <c r="J56" s="240"/>
      <c r="K56" s="241"/>
    </row>
    <row r="57" spans="1:13" ht="3.95" customHeight="1">
      <c r="A57" s="277"/>
      <c r="B57" s="278"/>
      <c r="C57" s="277"/>
      <c r="D57" s="277"/>
      <c r="E57" s="279"/>
      <c r="F57" s="277"/>
      <c r="G57" s="280"/>
      <c r="H57" s="277"/>
      <c r="I57" s="277"/>
      <c r="J57" s="281"/>
      <c r="K57" s="282"/>
      <c r="L57" s="277"/>
      <c r="M57" s="277"/>
    </row>
    <row r="58" spans="1:13" ht="12.75">
      <c r="A58" s="237" t="s">
        <v>288</v>
      </c>
      <c r="B58" s="344">
        <v>122.21759051000001</v>
      </c>
      <c r="C58" s="194">
        <v>161.22124575</v>
      </c>
      <c r="D58" s="194">
        <v>184.55881501</v>
      </c>
      <c r="E58" s="345">
        <v>158.52380114</v>
      </c>
      <c r="F58" s="194">
        <v>626.5214524099999</v>
      </c>
      <c r="G58" s="346">
        <v>159.17355614</v>
      </c>
      <c r="H58" s="194">
        <v>145.53346590000004</v>
      </c>
      <c r="I58" s="194">
        <v>151.80980259999995</v>
      </c>
      <c r="J58" s="347">
        <v>140.37856614999998</v>
      </c>
      <c r="K58" s="348">
        <v>596.89539079</v>
      </c>
      <c r="L58" s="194">
        <v>143.05386418</v>
      </c>
      <c r="M58" s="194">
        <v>137.39893394999999</v>
      </c>
    </row>
    <row r="59" spans="1:13" ht="3.95" customHeight="1" thickBot="1">
      <c r="A59" s="289">
        <v>0</v>
      </c>
      <c r="B59" s="349"/>
      <c r="C59" s="289"/>
      <c r="D59" s="289"/>
      <c r="E59" s="350"/>
      <c r="F59" s="289"/>
      <c r="G59" s="351"/>
      <c r="H59" s="289"/>
      <c r="I59" s="289"/>
      <c r="J59" s="352"/>
      <c r="K59" s="353"/>
      <c r="L59" s="289"/>
      <c r="M59" s="289"/>
    </row>
    <row r="60" spans="1:11" ht="12.75">
      <c r="A60" s="178"/>
      <c r="B60" s="236"/>
      <c r="C60" s="237"/>
      <c r="D60" s="237"/>
      <c r="E60" s="238"/>
      <c r="G60" s="239"/>
      <c r="H60" s="237"/>
      <c r="I60" s="237"/>
      <c r="J60" s="240"/>
      <c r="K60" s="241"/>
    </row>
    <row r="61" spans="1:11" ht="12.75">
      <c r="A61" s="209" t="s">
        <v>13</v>
      </c>
      <c r="B61" s="236"/>
      <c r="C61" s="237"/>
      <c r="D61" s="237"/>
      <c r="E61" s="238"/>
      <c r="G61" s="239"/>
      <c r="H61" s="237"/>
      <c r="I61" s="237"/>
      <c r="J61" s="240"/>
      <c r="K61" s="241"/>
    </row>
    <row r="62" spans="1:13" s="209" customFormat="1" ht="13.5" thickBot="1">
      <c r="A62" s="184"/>
      <c r="B62" s="242" t="s">
        <v>254</v>
      </c>
      <c r="C62" s="243" t="s">
        <v>255</v>
      </c>
      <c r="D62" s="243" t="s">
        <v>256</v>
      </c>
      <c r="E62" s="244" t="s">
        <v>257</v>
      </c>
      <c r="F62" s="243">
        <v>2010</v>
      </c>
      <c r="G62" s="245" t="s">
        <v>1</v>
      </c>
      <c r="H62" s="243" t="s">
        <v>265</v>
      </c>
      <c r="I62" s="243" t="s">
        <v>272</v>
      </c>
      <c r="J62" s="246" t="s">
        <v>285</v>
      </c>
      <c r="K62" s="247">
        <v>2011</v>
      </c>
      <c r="L62" s="243" t="s">
        <v>287</v>
      </c>
      <c r="M62" s="243" t="s">
        <v>291</v>
      </c>
    </row>
    <row r="63" spans="1:13" s="209" customFormat="1" ht="3" customHeight="1">
      <c r="A63" s="248"/>
      <c r="B63" s="249"/>
      <c r="C63" s="250"/>
      <c r="D63" s="250"/>
      <c r="E63" s="251"/>
      <c r="F63" s="250"/>
      <c r="G63" s="252"/>
      <c r="H63" s="250"/>
      <c r="I63" s="250"/>
      <c r="J63" s="253">
        <v>0</v>
      </c>
      <c r="K63" s="254"/>
      <c r="L63" s="250"/>
      <c r="M63" s="250"/>
    </row>
    <row r="64" spans="1:13" s="179" customFormat="1" ht="12.75">
      <c r="A64" s="303" t="s">
        <v>250</v>
      </c>
      <c r="B64" s="304">
        <v>191314.5</v>
      </c>
      <c r="C64" s="305">
        <v>160635.574936</v>
      </c>
      <c r="D64" s="305">
        <v>159085.37</v>
      </c>
      <c r="E64" s="306">
        <v>188942.9</v>
      </c>
      <c r="F64" s="307">
        <v>699978.344936</v>
      </c>
      <c r="G64" s="308">
        <v>198762.5</v>
      </c>
      <c r="H64" s="305">
        <v>192624.341</v>
      </c>
      <c r="I64" s="305">
        <v>211680.996</v>
      </c>
      <c r="J64" s="309">
        <v>211737.33000000002</v>
      </c>
      <c r="K64" s="310">
        <v>816790.25</v>
      </c>
      <c r="L64" s="307">
        <v>213813.52000000002</v>
      </c>
      <c r="M64" s="307">
        <v>190048.18</v>
      </c>
    </row>
    <row r="65" spans="1:13" s="179" customFormat="1" ht="12.75">
      <c r="A65" s="303" t="s">
        <v>251</v>
      </c>
      <c r="B65" s="304">
        <v>32294.1</v>
      </c>
      <c r="C65" s="305">
        <v>51271.94</v>
      </c>
      <c r="D65" s="305">
        <v>56009.01</v>
      </c>
      <c r="E65" s="306">
        <v>53606</v>
      </c>
      <c r="F65" s="307">
        <v>193181.05000000002</v>
      </c>
      <c r="G65" s="308">
        <v>46711.3</v>
      </c>
      <c r="H65" s="305">
        <v>55113.64</v>
      </c>
      <c r="I65" s="305">
        <v>60302.83</v>
      </c>
      <c r="J65" s="309">
        <v>59978.5</v>
      </c>
      <c r="K65" s="310">
        <v>221836.27000000002</v>
      </c>
      <c r="L65" s="307">
        <v>51691.13</v>
      </c>
      <c r="M65" s="307">
        <v>59509.06999999999</v>
      </c>
    </row>
    <row r="66" spans="1:13" s="179" customFormat="1" ht="12.75">
      <c r="A66" s="303" t="s">
        <v>252</v>
      </c>
      <c r="B66" s="304">
        <v>114923.3</v>
      </c>
      <c r="C66" s="305">
        <v>104934.14</v>
      </c>
      <c r="D66" s="305">
        <v>121414.53</v>
      </c>
      <c r="E66" s="306">
        <v>121265.3</v>
      </c>
      <c r="F66" s="307">
        <v>462537.26999999996</v>
      </c>
      <c r="G66" s="308">
        <v>126552.4</v>
      </c>
      <c r="H66" s="305">
        <v>114758.236</v>
      </c>
      <c r="I66" s="305">
        <v>129298.589</v>
      </c>
      <c r="J66" s="309">
        <v>119459.47</v>
      </c>
      <c r="K66" s="310">
        <v>490068.69499999995</v>
      </c>
      <c r="L66" s="307">
        <v>134357.15</v>
      </c>
      <c r="M66" s="307">
        <v>119058.36</v>
      </c>
    </row>
    <row r="67" spans="1:13" ht="12.75">
      <c r="A67" s="192" t="s">
        <v>100</v>
      </c>
      <c r="B67" s="323">
        <v>338531.9</v>
      </c>
      <c r="C67" s="324">
        <v>316841.654936</v>
      </c>
      <c r="D67" s="324">
        <v>336508.91000000003</v>
      </c>
      <c r="E67" s="325">
        <v>363814.2</v>
      </c>
      <c r="F67" s="326">
        <v>1355696.664936</v>
      </c>
      <c r="G67" s="327">
        <v>372026.19999999995</v>
      </c>
      <c r="H67" s="324">
        <v>362496.21699999995</v>
      </c>
      <c r="I67" s="324">
        <v>401282.41500000004</v>
      </c>
      <c r="J67" s="328">
        <v>391175.30000000005</v>
      </c>
      <c r="K67" s="329">
        <v>1528695.2149999999</v>
      </c>
      <c r="L67" s="326">
        <v>399861.80000000005</v>
      </c>
      <c r="M67" s="326">
        <v>368615.61</v>
      </c>
    </row>
    <row r="68" spans="1:13" s="179" customFormat="1" ht="12.75">
      <c r="A68" s="303" t="s">
        <v>250</v>
      </c>
      <c r="B68" s="304">
        <v>191263.13</v>
      </c>
      <c r="C68" s="305">
        <v>156597.7522</v>
      </c>
      <c r="D68" s="305">
        <v>158657.1178</v>
      </c>
      <c r="E68" s="306">
        <v>188495</v>
      </c>
      <c r="F68" s="307">
        <v>695013</v>
      </c>
      <c r="G68" s="308">
        <v>198285.69</v>
      </c>
      <c r="H68" s="305">
        <v>194590.36000000004</v>
      </c>
      <c r="I68" s="305">
        <v>202942.375</v>
      </c>
      <c r="J68" s="309">
        <v>211647.90400000016</v>
      </c>
      <c r="K68" s="310">
        <v>807466.3290000001</v>
      </c>
      <c r="L68" s="307">
        <v>213346.95966</v>
      </c>
      <c r="M68" s="307">
        <v>189306.70610999997</v>
      </c>
    </row>
    <row r="69" spans="1:13" s="179" customFormat="1" ht="12.75">
      <c r="A69" s="303" t="s">
        <v>251</v>
      </c>
      <c r="B69" s="304">
        <v>31167.049416</v>
      </c>
      <c r="C69" s="305">
        <v>49714.86816199999</v>
      </c>
      <c r="D69" s="305">
        <v>54054.082422000014</v>
      </c>
      <c r="E69" s="306">
        <v>51735</v>
      </c>
      <c r="F69" s="307">
        <v>186671</v>
      </c>
      <c r="G69" s="308">
        <v>45081.07756</v>
      </c>
      <c r="H69" s="305">
        <v>53190.1701023</v>
      </c>
      <c r="I69" s="305">
        <v>58032.058679999995</v>
      </c>
      <c r="J69" s="309">
        <v>56935.06926400004</v>
      </c>
      <c r="K69" s="310">
        <v>213238.37560630005</v>
      </c>
      <c r="L69" s="307">
        <v>49669.508451489004</v>
      </c>
      <c r="M69" s="307">
        <v>56510.835286831</v>
      </c>
    </row>
    <row r="70" spans="1:13" s="179" customFormat="1" ht="12.75">
      <c r="A70" s="303" t="s">
        <v>252</v>
      </c>
      <c r="B70" s="304">
        <v>109981.55503999999</v>
      </c>
      <c r="C70" s="305">
        <v>108404.83723999998</v>
      </c>
      <c r="D70" s="305">
        <v>116194.60772000001</v>
      </c>
      <c r="E70" s="306">
        <v>116051</v>
      </c>
      <c r="F70" s="307">
        <v>450632</v>
      </c>
      <c r="G70" s="308">
        <v>121110.646789</v>
      </c>
      <c r="H70" s="305">
        <v>109823.63185900003</v>
      </c>
      <c r="I70" s="305">
        <v>123738.74967199993</v>
      </c>
      <c r="J70" s="309">
        <v>114912.12094600005</v>
      </c>
      <c r="K70" s="310">
        <v>469585.149266</v>
      </c>
      <c r="L70" s="307">
        <v>133297.40916000004</v>
      </c>
      <c r="M70" s="307">
        <v>118486.30406000005</v>
      </c>
    </row>
    <row r="71" spans="1:13" ht="12.75">
      <c r="A71" s="192" t="s">
        <v>294</v>
      </c>
      <c r="B71" s="323">
        <v>332411.734456</v>
      </c>
      <c r="C71" s="324">
        <v>314717.457602</v>
      </c>
      <c r="D71" s="324">
        <v>328905.80794200004</v>
      </c>
      <c r="E71" s="325">
        <v>356281</v>
      </c>
      <c r="F71" s="326">
        <v>1332316</v>
      </c>
      <c r="G71" s="327">
        <v>364477.414349</v>
      </c>
      <c r="H71" s="324">
        <v>357604.16196130007</v>
      </c>
      <c r="I71" s="324">
        <v>384713.1833519999</v>
      </c>
      <c r="J71" s="328">
        <v>383495.09421000024</v>
      </c>
      <c r="K71" s="329">
        <v>1490289.8538723001</v>
      </c>
      <c r="L71" s="326">
        <v>396313.877271489</v>
      </c>
      <c r="M71" s="326">
        <v>364303.84545683104</v>
      </c>
    </row>
    <row r="72" spans="1:13" ht="12.75">
      <c r="A72" s="192" t="s">
        <v>101</v>
      </c>
      <c r="B72" s="323">
        <v>166114</v>
      </c>
      <c r="C72" s="324">
        <v>174351.46324</v>
      </c>
      <c r="D72" s="324">
        <v>186283.53676</v>
      </c>
      <c r="E72" s="325">
        <v>188235</v>
      </c>
      <c r="F72" s="326">
        <v>714984</v>
      </c>
      <c r="G72" s="327">
        <v>182307.89141</v>
      </c>
      <c r="H72" s="324">
        <v>176380.25898874996</v>
      </c>
      <c r="I72" s="324">
        <v>194003.79394609804</v>
      </c>
      <c r="J72" s="328">
        <v>193410.9657075565</v>
      </c>
      <c r="K72" s="329">
        <v>746102.9100524045</v>
      </c>
      <c r="L72" s="326">
        <v>187341.4469445218</v>
      </c>
      <c r="M72" s="326">
        <v>166657.5603686687</v>
      </c>
    </row>
    <row r="73" spans="2:13" ht="6" customHeight="1">
      <c r="B73" s="323"/>
      <c r="C73" s="324"/>
      <c r="D73" s="324"/>
      <c r="E73" s="325"/>
      <c r="F73" s="326"/>
      <c r="G73" s="327"/>
      <c r="H73" s="324"/>
      <c r="I73" s="324"/>
      <c r="J73" s="328"/>
      <c r="K73" s="329"/>
      <c r="L73" s="326"/>
      <c r="M73" s="326"/>
    </row>
    <row r="74" spans="1:13" ht="12.75">
      <c r="A74" s="192" t="s">
        <v>14</v>
      </c>
      <c r="B74" s="330">
        <v>25.4</v>
      </c>
      <c r="C74" s="331">
        <v>34.96868131868133</v>
      </c>
      <c r="D74" s="331">
        <v>44.07358695652174</v>
      </c>
      <c r="E74" s="332">
        <v>43.3</v>
      </c>
      <c r="F74" s="343">
        <v>36.935567068800765</v>
      </c>
      <c r="G74" s="333">
        <v>45.3</v>
      </c>
      <c r="H74" s="331">
        <v>48.124945054945044</v>
      </c>
      <c r="I74" s="331">
        <v>54.22717391304352</v>
      </c>
      <c r="J74" s="334">
        <v>52.01</v>
      </c>
      <c r="K74" s="335">
        <v>49.91552974199714</v>
      </c>
      <c r="L74" s="343">
        <v>50.641868131868144</v>
      </c>
      <c r="M74" s="343">
        <v>46.07043956043957</v>
      </c>
    </row>
    <row r="75" spans="1:13" ht="12.75">
      <c r="A75" s="192" t="s">
        <v>15</v>
      </c>
      <c r="B75" s="330">
        <v>100.76266906038178</v>
      </c>
      <c r="C75" s="331">
        <v>104.99129045890142</v>
      </c>
      <c r="D75" s="331">
        <v>111.3344141802813</v>
      </c>
      <c r="E75" s="332">
        <v>110.91098521795065</v>
      </c>
      <c r="F75" s="343">
        <v>107.08517931669918</v>
      </c>
      <c r="G75" s="333">
        <v>112.71895858092444</v>
      </c>
      <c r="H75" s="331">
        <v>116.06312584836643</v>
      </c>
      <c r="I75" s="331">
        <v>123.8035956214243</v>
      </c>
      <c r="J75" s="334">
        <v>126.96308637269644</v>
      </c>
      <c r="K75" s="335">
        <v>120.048302759406</v>
      </c>
      <c r="L75" s="343">
        <v>126.10485815808319</v>
      </c>
      <c r="M75" s="343">
        <v>126.0313423855268</v>
      </c>
    </row>
    <row r="76" spans="2:13" ht="3.95" customHeight="1" thickBot="1">
      <c r="B76" s="270"/>
      <c r="C76" s="271"/>
      <c r="D76" s="271"/>
      <c r="E76" s="272"/>
      <c r="F76" s="273"/>
      <c r="G76" s="274"/>
      <c r="H76" s="271"/>
      <c r="I76" s="271"/>
      <c r="J76" s="275"/>
      <c r="K76" s="276"/>
      <c r="L76" s="273"/>
      <c r="M76" s="273"/>
    </row>
    <row r="77" spans="1:13" ht="3.95" customHeight="1">
      <c r="A77" s="277"/>
      <c r="B77" s="354"/>
      <c r="C77" s="355"/>
      <c r="D77" s="355"/>
      <c r="E77" s="356"/>
      <c r="F77" s="355"/>
      <c r="G77" s="357"/>
      <c r="H77" s="355"/>
      <c r="I77" s="355"/>
      <c r="J77" s="358"/>
      <c r="K77" s="359"/>
      <c r="L77" s="355"/>
      <c r="M77" s="355"/>
    </row>
    <row r="78" spans="1:13" ht="12.75">
      <c r="A78" s="237" t="s">
        <v>290</v>
      </c>
      <c r="B78" s="283">
        <v>33.597054549999996</v>
      </c>
      <c r="C78" s="284">
        <v>32.204668170000005</v>
      </c>
      <c r="D78" s="284">
        <v>35.52665472999999</v>
      </c>
      <c r="E78" s="285">
        <v>38.86560997</v>
      </c>
      <c r="F78" s="284">
        <v>140.19398741999998</v>
      </c>
      <c r="G78" s="286">
        <v>42.96998204</v>
      </c>
      <c r="H78" s="284">
        <v>42.28530778</v>
      </c>
      <c r="I78" s="284">
        <v>48.45880019</v>
      </c>
      <c r="J78" s="287">
        <v>50.59017437000001</v>
      </c>
      <c r="K78" s="288">
        <v>184.30426438</v>
      </c>
      <c r="L78" s="284">
        <v>50.109708129999994</v>
      </c>
      <c r="M78" s="284">
        <v>46.574720989999996</v>
      </c>
    </row>
    <row r="79" spans="1:13" ht="3.95" customHeight="1" thickBot="1">
      <c r="A79" s="289">
        <v>0</v>
      </c>
      <c r="B79" s="349"/>
      <c r="C79" s="289"/>
      <c r="D79" s="289"/>
      <c r="E79" s="350"/>
      <c r="F79" s="289"/>
      <c r="G79" s="351"/>
      <c r="H79" s="289"/>
      <c r="I79" s="289"/>
      <c r="J79" s="352"/>
      <c r="K79" s="353"/>
      <c r="L79" s="289"/>
      <c r="M79" s="289"/>
    </row>
    <row r="80" spans="1:11" ht="12.75">
      <c r="A80" s="178" t="s">
        <v>284</v>
      </c>
      <c r="B80" s="236"/>
      <c r="C80" s="237"/>
      <c r="D80" s="237"/>
      <c r="E80" s="238"/>
      <c r="G80" s="239"/>
      <c r="H80" s="237"/>
      <c r="I80" s="237"/>
      <c r="J80" s="240"/>
      <c r="K80" s="241"/>
    </row>
    <row r="81" spans="2:11" ht="12.75">
      <c r="B81" s="236"/>
      <c r="C81" s="237"/>
      <c r="D81" s="237"/>
      <c r="E81" s="238"/>
      <c r="G81" s="239"/>
      <c r="H81" s="237"/>
      <c r="I81" s="237"/>
      <c r="J81" s="240"/>
      <c r="K81" s="241"/>
    </row>
    <row r="82" spans="1:11" ht="12.75">
      <c r="A82" s="209" t="s">
        <v>225</v>
      </c>
      <c r="B82" s="236"/>
      <c r="C82" s="237"/>
      <c r="D82" s="237"/>
      <c r="E82" s="238"/>
      <c r="G82" s="239"/>
      <c r="H82" s="237"/>
      <c r="I82" s="237"/>
      <c r="J82" s="240"/>
      <c r="K82" s="241"/>
    </row>
    <row r="83" spans="1:13" s="209" customFormat="1" ht="13.5" thickBot="1">
      <c r="A83" s="184" t="s">
        <v>289</v>
      </c>
      <c r="B83" s="242" t="s">
        <v>254</v>
      </c>
      <c r="C83" s="243" t="s">
        <v>255</v>
      </c>
      <c r="D83" s="243" t="s">
        <v>256</v>
      </c>
      <c r="E83" s="244" t="s">
        <v>257</v>
      </c>
      <c r="F83" s="243">
        <v>2010</v>
      </c>
      <c r="G83" s="245" t="s">
        <v>1</v>
      </c>
      <c r="H83" s="243" t="s">
        <v>265</v>
      </c>
      <c r="I83" s="243" t="s">
        <v>272</v>
      </c>
      <c r="J83" s="246" t="s">
        <v>285</v>
      </c>
      <c r="K83" s="247">
        <v>2011</v>
      </c>
      <c r="L83" s="243" t="s">
        <v>287</v>
      </c>
      <c r="M83" s="243" t="s">
        <v>291</v>
      </c>
    </row>
    <row r="84" spans="1:13" s="209" customFormat="1" ht="3" customHeight="1">
      <c r="A84" s="248"/>
      <c r="B84" s="249"/>
      <c r="C84" s="250"/>
      <c r="D84" s="250"/>
      <c r="E84" s="251"/>
      <c r="F84" s="250"/>
      <c r="G84" s="252"/>
      <c r="H84" s="250"/>
      <c r="I84" s="250"/>
      <c r="J84" s="253"/>
      <c r="K84" s="254"/>
      <c r="L84" s="250"/>
      <c r="M84" s="250"/>
    </row>
    <row r="85" spans="1:13" ht="12.75">
      <c r="A85" s="360" t="s">
        <v>225</v>
      </c>
      <c r="B85" s="263">
        <v>33.67837422836009</v>
      </c>
      <c r="C85" s="264">
        <v>54.4789488508562</v>
      </c>
      <c r="D85" s="264">
        <v>61.5113404054917</v>
      </c>
      <c r="E85" s="265">
        <v>28.591682472623216</v>
      </c>
      <c r="F85" s="266">
        <v>178.26034595733123</v>
      </c>
      <c r="G85" s="267">
        <v>39.268</v>
      </c>
      <c r="H85" s="264">
        <v>35.977</v>
      </c>
      <c r="I85" s="264">
        <v>39.47</v>
      </c>
      <c r="J85" s="268">
        <v>24.432</v>
      </c>
      <c r="K85" s="269">
        <v>139.147</v>
      </c>
      <c r="L85" s="266">
        <v>30.682</v>
      </c>
      <c r="M85" s="266">
        <v>33.715</v>
      </c>
    </row>
    <row r="86" spans="1:13" s="179" customFormat="1" ht="12.75">
      <c r="A86" s="361" t="s">
        <v>49</v>
      </c>
      <c r="B86" s="256">
        <v>0</v>
      </c>
      <c r="C86" s="257">
        <v>5.6450794</v>
      </c>
      <c r="D86" s="257">
        <v>2.9805985999999995</v>
      </c>
      <c r="E86" s="258">
        <v>-3.7737817999999996</v>
      </c>
      <c r="F86" s="259">
        <v>4.8518962000000005</v>
      </c>
      <c r="G86" s="260">
        <v>6.726</v>
      </c>
      <c r="H86" s="257">
        <v>2.962</v>
      </c>
      <c r="I86" s="257">
        <v>1.51</v>
      </c>
      <c r="J86" s="261">
        <v>-0.764</v>
      </c>
      <c r="K86" s="262">
        <v>10.434</v>
      </c>
      <c r="L86" s="259">
        <v>5.048</v>
      </c>
      <c r="M86" s="259">
        <v>7.503</v>
      </c>
    </row>
    <row r="87" spans="1:13" s="179" customFormat="1" ht="12.75">
      <c r="A87" s="361" t="s">
        <v>105</v>
      </c>
      <c r="B87" s="256">
        <v>0.09425556940521339</v>
      </c>
      <c r="C87" s="257">
        <v>0.2595843613784605</v>
      </c>
      <c r="D87" s="257">
        <v>0.05711380450828602</v>
      </c>
      <c r="E87" s="258">
        <v>0.8567301873768193</v>
      </c>
      <c r="F87" s="259">
        <v>1.267683922668779</v>
      </c>
      <c r="G87" s="260">
        <v>1.835</v>
      </c>
      <c r="H87" s="257">
        <v>2.556</v>
      </c>
      <c r="I87" s="257">
        <v>0.605</v>
      </c>
      <c r="J87" s="261">
        <v>1.813</v>
      </c>
      <c r="K87" s="262">
        <v>6.809</v>
      </c>
      <c r="L87" s="259">
        <v>0.5</v>
      </c>
      <c r="M87" s="259">
        <v>0.739</v>
      </c>
    </row>
    <row r="88" spans="1:13" s="179" customFormat="1" ht="12.75">
      <c r="A88" s="361" t="s">
        <v>50</v>
      </c>
      <c r="B88" s="256">
        <v>0</v>
      </c>
      <c r="C88" s="257">
        <v>0.2</v>
      </c>
      <c r="D88" s="257">
        <v>0.60536933</v>
      </c>
      <c r="E88" s="258">
        <v>16.795489229999998</v>
      </c>
      <c r="F88" s="259">
        <v>17.60085856</v>
      </c>
      <c r="G88" s="260">
        <v>-0.012</v>
      </c>
      <c r="H88" s="257">
        <v>1.379</v>
      </c>
      <c r="I88" s="257">
        <v>1.131</v>
      </c>
      <c r="J88" s="261">
        <v>-4.084</v>
      </c>
      <c r="K88" s="262">
        <v>-1.586</v>
      </c>
      <c r="L88" s="259">
        <v>-1.122</v>
      </c>
      <c r="M88" s="259">
        <v>-0.373</v>
      </c>
    </row>
    <row r="89" spans="1:13" s="179" customFormat="1" ht="12.75">
      <c r="A89" s="361" t="s">
        <v>51</v>
      </c>
      <c r="B89" s="256">
        <v>-1.4220241873153108</v>
      </c>
      <c r="C89" s="257">
        <v>-0.46231850268468905</v>
      </c>
      <c r="D89" s="257">
        <v>-0.7502897000000001</v>
      </c>
      <c r="E89" s="258">
        <v>0.8178330200000005</v>
      </c>
      <c r="F89" s="259">
        <v>-1.8167993699999998</v>
      </c>
      <c r="G89" s="260">
        <v>-0.336</v>
      </c>
      <c r="H89" s="257">
        <v>-0.822</v>
      </c>
      <c r="I89" s="257">
        <v>-1.82</v>
      </c>
      <c r="J89" s="261">
        <v>0.2410000000000001</v>
      </c>
      <c r="K89" s="262">
        <v>-2.737</v>
      </c>
      <c r="L89" s="259">
        <v>0.447</v>
      </c>
      <c r="M89" s="259">
        <v>1.198</v>
      </c>
    </row>
    <row r="90" spans="1:13" ht="12.75">
      <c r="A90" s="237" t="s">
        <v>2</v>
      </c>
      <c r="B90" s="283">
        <v>32.350605610449996</v>
      </c>
      <c r="C90" s="284">
        <v>60.12129410954999</v>
      </c>
      <c r="D90" s="284">
        <v>64.40413243999996</v>
      </c>
      <c r="E90" s="285">
        <v>43.28795311000003</v>
      </c>
      <c r="F90" s="284">
        <v>200.16398526999998</v>
      </c>
      <c r="G90" s="286">
        <v>47.481</v>
      </c>
      <c r="H90" s="284">
        <v>42.052</v>
      </c>
      <c r="I90" s="284">
        <v>40.896</v>
      </c>
      <c r="J90" s="287">
        <v>21.637999999999998</v>
      </c>
      <c r="K90" s="288">
        <v>152.067</v>
      </c>
      <c r="L90" s="284">
        <v>35.555</v>
      </c>
      <c r="M90" s="284">
        <v>42.782000000000004</v>
      </c>
    </row>
    <row r="91" spans="1:13" ht="3.75" customHeight="1" thickBot="1">
      <c r="A91" s="289"/>
      <c r="B91" s="362"/>
      <c r="C91" s="363"/>
      <c r="D91" s="363"/>
      <c r="E91" s="364"/>
      <c r="F91" s="363"/>
      <c r="G91" s="365"/>
      <c r="H91" s="363"/>
      <c r="I91" s="363"/>
      <c r="J91" s="366"/>
      <c r="K91" s="367"/>
      <c r="L91" s="363"/>
      <c r="M91" s="363"/>
    </row>
    <row r="92" spans="2:13" ht="12.75" customHeight="1">
      <c r="B92" s="236"/>
      <c r="C92" s="237"/>
      <c r="D92" s="237"/>
      <c r="E92" s="238"/>
      <c r="F92" s="237"/>
      <c r="G92" s="239"/>
      <c r="H92" s="237"/>
      <c r="I92" s="237"/>
      <c r="J92" s="240"/>
      <c r="K92" s="241"/>
      <c r="L92" s="237"/>
      <c r="M92" s="237"/>
    </row>
    <row r="93" spans="1:11" ht="12.75">
      <c r="A93" s="209" t="s">
        <v>25</v>
      </c>
      <c r="B93" s="236"/>
      <c r="C93" s="237"/>
      <c r="D93" s="237"/>
      <c r="E93" s="238"/>
      <c r="G93" s="239"/>
      <c r="H93" s="237"/>
      <c r="I93" s="237"/>
      <c r="J93" s="240"/>
      <c r="K93" s="241"/>
    </row>
    <row r="94" spans="1:13" s="209" customFormat="1" ht="13.5" thickBot="1">
      <c r="A94" s="184" t="s">
        <v>289</v>
      </c>
      <c r="B94" s="242" t="s">
        <v>254</v>
      </c>
      <c r="C94" s="243" t="s">
        <v>255</v>
      </c>
      <c r="D94" s="243" t="s">
        <v>256</v>
      </c>
      <c r="E94" s="244" t="s">
        <v>257</v>
      </c>
      <c r="F94" s="243">
        <v>2010</v>
      </c>
      <c r="G94" s="245" t="s">
        <v>1</v>
      </c>
      <c r="H94" s="243" t="s">
        <v>265</v>
      </c>
      <c r="I94" s="243" t="s">
        <v>272</v>
      </c>
      <c r="J94" s="246" t="s">
        <v>285</v>
      </c>
      <c r="K94" s="247">
        <v>2011</v>
      </c>
      <c r="L94" s="243" t="s">
        <v>287</v>
      </c>
      <c r="M94" s="243" t="s">
        <v>291</v>
      </c>
    </row>
    <row r="95" spans="1:13" s="209" customFormat="1" ht="3" customHeight="1">
      <c r="A95" s="248">
        <v>0</v>
      </c>
      <c r="B95" s="249"/>
      <c r="C95" s="250"/>
      <c r="D95" s="250"/>
      <c r="E95" s="251"/>
      <c r="F95" s="250"/>
      <c r="G95" s="252"/>
      <c r="H95" s="250"/>
      <c r="I95" s="250"/>
      <c r="J95" s="253">
        <v>0</v>
      </c>
      <c r="K95" s="254"/>
      <c r="L95" s="250"/>
      <c r="M95" s="250"/>
    </row>
    <row r="96" spans="1:13" ht="12.75">
      <c r="A96" s="192" t="s">
        <v>22</v>
      </c>
      <c r="B96" s="263">
        <v>0.09439439919642367</v>
      </c>
      <c r="C96" s="264">
        <v>0.7827659267099469</v>
      </c>
      <c r="D96" s="264">
        <v>0.7458761787281046</v>
      </c>
      <c r="E96" s="265">
        <v>0.3921454330558013</v>
      </c>
      <c r="F96" s="266">
        <v>2.0151819376902766</v>
      </c>
      <c r="G96" s="267">
        <v>0.40778678432748544</v>
      </c>
      <c r="H96" s="264">
        <v>0.39917759271926506</v>
      </c>
      <c r="I96" s="264">
        <v>0.8438422007029829</v>
      </c>
      <c r="J96" s="268">
        <v>3.644299692307738</v>
      </c>
      <c r="K96" s="269">
        <v>5.295106270057471</v>
      </c>
      <c r="L96" s="266">
        <v>0.24197268437290198</v>
      </c>
      <c r="M96" s="266">
        <v>0.16467597249173482</v>
      </c>
    </row>
    <row r="97" spans="1:13" s="179" customFormat="1" ht="12.75">
      <c r="A97" s="303" t="s">
        <v>26</v>
      </c>
      <c r="B97" s="256">
        <v>-1.3022705438288154</v>
      </c>
      <c r="C97" s="257">
        <v>-1.3205630650709552</v>
      </c>
      <c r="D97" s="257">
        <v>-1.340208429114766</v>
      </c>
      <c r="E97" s="258">
        <v>-2.1760578567354476</v>
      </c>
      <c r="F97" s="259">
        <v>-6.139099894749984</v>
      </c>
      <c r="G97" s="260">
        <v>-2.4230278700000003</v>
      </c>
      <c r="H97" s="257">
        <v>-2.55209384</v>
      </c>
      <c r="I97" s="257">
        <v>-2.73697945</v>
      </c>
      <c r="J97" s="261">
        <v>-2.76596132</v>
      </c>
      <c r="K97" s="262">
        <v>-10.47806248</v>
      </c>
      <c r="L97" s="259">
        <v>-2.60571919</v>
      </c>
      <c r="M97" s="259">
        <v>-2.18203097</v>
      </c>
    </row>
    <row r="98" spans="1:13" s="179" customFormat="1" ht="12.75">
      <c r="A98" s="303" t="s">
        <v>106</v>
      </c>
      <c r="B98" s="256">
        <v>-1.543357242020268</v>
      </c>
      <c r="C98" s="257">
        <v>-1.5995030037269815</v>
      </c>
      <c r="D98" s="257">
        <v>-1.7121401191398111</v>
      </c>
      <c r="E98" s="258">
        <v>-0.7108282510936148</v>
      </c>
      <c r="F98" s="259">
        <v>-5.565828615980675</v>
      </c>
      <c r="G98" s="260">
        <v>-0.14984203114035075</v>
      </c>
      <c r="H98" s="257">
        <v>-0.185836775507438</v>
      </c>
      <c r="I98" s="257">
        <v>-0.1445102595804374</v>
      </c>
      <c r="J98" s="261">
        <v>0.21810805145811435</v>
      </c>
      <c r="K98" s="262">
        <v>-0.26208101477011175</v>
      </c>
      <c r="L98" s="259">
        <v>-0.06388980472078139</v>
      </c>
      <c r="M98" s="259">
        <v>-0.0526209111025905</v>
      </c>
    </row>
    <row r="99" spans="1:13" s="179" customFormat="1" ht="12.75">
      <c r="A99" s="303" t="s">
        <v>278</v>
      </c>
      <c r="B99" s="256">
        <v>-0.18867435000000002</v>
      </c>
      <c r="C99" s="257">
        <v>-0.15888071827674183</v>
      </c>
      <c r="D99" s="257">
        <v>-0.7702647542542809</v>
      </c>
      <c r="E99" s="258">
        <v>-0.5743830325958504</v>
      </c>
      <c r="F99" s="259">
        <v>-1.692202855126873</v>
      </c>
      <c r="G99" s="260">
        <v>-0.39546828</v>
      </c>
      <c r="H99" s="257">
        <v>-0.5100443299999999</v>
      </c>
      <c r="I99" s="257">
        <v>-0.46182523</v>
      </c>
      <c r="J99" s="261">
        <v>-0.6254812500000002</v>
      </c>
      <c r="K99" s="262">
        <v>-1.99281909</v>
      </c>
      <c r="L99" s="259">
        <v>-0.36322737999999993</v>
      </c>
      <c r="M99" s="259">
        <v>-0.36750784000000014</v>
      </c>
    </row>
    <row r="100" spans="1:13" s="179" customFormat="1" ht="12.75">
      <c r="A100" s="303" t="s">
        <v>296</v>
      </c>
      <c r="B100" s="256"/>
      <c r="C100" s="257"/>
      <c r="D100" s="257"/>
      <c r="E100" s="258"/>
      <c r="F100" s="259"/>
      <c r="G100" s="260"/>
      <c r="H100" s="257"/>
      <c r="I100" s="257"/>
      <c r="J100" s="261"/>
      <c r="K100" s="262"/>
      <c r="L100" s="259">
        <v>1.308953</v>
      </c>
      <c r="M100" s="259">
        <v>1.772047</v>
      </c>
    </row>
    <row r="101" spans="1:13" ht="12.75">
      <c r="A101" s="192" t="s">
        <v>260</v>
      </c>
      <c r="B101" s="263">
        <v>-3.034302135849083</v>
      </c>
      <c r="C101" s="264">
        <v>-3.0789467870746785</v>
      </c>
      <c r="D101" s="264">
        <v>-3.822613302508858</v>
      </c>
      <c r="E101" s="265">
        <v>-3.461269140424913</v>
      </c>
      <c r="F101" s="266">
        <v>-13.397131365857533</v>
      </c>
      <c r="G101" s="267">
        <v>-2.968338181140351</v>
      </c>
      <c r="H101" s="264">
        <v>-3.247974945507438</v>
      </c>
      <c r="I101" s="264">
        <v>-3.343314939580438</v>
      </c>
      <c r="J101" s="268">
        <v>-3.1733345185418864</v>
      </c>
      <c r="K101" s="269">
        <v>-12.732962584770112</v>
      </c>
      <c r="L101" s="266">
        <v>-1.7238833747207811</v>
      </c>
      <c r="M101" s="266">
        <v>-0.8301127211025905</v>
      </c>
    </row>
    <row r="102" spans="1:13" s="179" customFormat="1" ht="12.75">
      <c r="A102" s="303" t="s">
        <v>107</v>
      </c>
      <c r="B102" s="256">
        <v>-3.91886085</v>
      </c>
      <c r="C102" s="257">
        <v>-3.9318130099999995</v>
      </c>
      <c r="D102" s="257">
        <v>-3.75635857</v>
      </c>
      <c r="E102" s="258">
        <v>-3.480972279999999</v>
      </c>
      <c r="F102" s="259">
        <v>-15.08800471</v>
      </c>
      <c r="G102" s="260">
        <v>-3.2270824900000004</v>
      </c>
      <c r="H102" s="257">
        <v>-3.08546</v>
      </c>
      <c r="I102" s="257">
        <v>-2.78229</v>
      </c>
      <c r="J102" s="261">
        <v>-2.613306000000002</v>
      </c>
      <c r="K102" s="262">
        <v>-11.708138490000001</v>
      </c>
      <c r="L102" s="259">
        <v>-2.571333</v>
      </c>
      <c r="M102" s="259">
        <v>-2.807061</v>
      </c>
    </row>
    <row r="103" spans="1:13" s="179" customFormat="1" ht="12.75">
      <c r="A103" s="303" t="s">
        <v>108</v>
      </c>
      <c r="B103" s="256">
        <v>-3.0445242</v>
      </c>
      <c r="C103" s="257">
        <v>-0.38868899999999995</v>
      </c>
      <c r="D103" s="257">
        <v>2.6069893499999997</v>
      </c>
      <c r="E103" s="258">
        <v>3.1256296099999994</v>
      </c>
      <c r="F103" s="259">
        <v>2.2994057599999995</v>
      </c>
      <c r="G103" s="260">
        <v>5.8677940000000035</v>
      </c>
      <c r="H103" s="257">
        <v>-0.007332000000000782</v>
      </c>
      <c r="I103" s="257">
        <v>-2.0870239999999987</v>
      </c>
      <c r="J103" s="261">
        <v>0.8649439999999978</v>
      </c>
      <c r="K103" s="262">
        <v>4.638382000000002</v>
      </c>
      <c r="L103" s="259">
        <v>1.2557979999999986</v>
      </c>
      <c r="M103" s="259">
        <v>1.611798999999999</v>
      </c>
    </row>
    <row r="104" spans="1:13" s="179" customFormat="1" ht="12.75">
      <c r="A104" s="303" t="s">
        <v>27</v>
      </c>
      <c r="B104" s="256">
        <v>1.304586</v>
      </c>
      <c r="C104" s="257">
        <v>-0.577879</v>
      </c>
      <c r="D104" s="257">
        <v>-0.7876953200000001</v>
      </c>
      <c r="E104" s="258">
        <v>-0.37528139</v>
      </c>
      <c r="F104" s="259">
        <v>-0.4362697100000001</v>
      </c>
      <c r="G104" s="260">
        <v>1.22785247</v>
      </c>
      <c r="H104" s="257">
        <v>0.72006674</v>
      </c>
      <c r="I104" s="257">
        <v>-4.0933649999999995</v>
      </c>
      <c r="J104" s="261">
        <v>-1.1294740000000014</v>
      </c>
      <c r="K104" s="262">
        <v>-3.274919790000001</v>
      </c>
      <c r="L104" s="259">
        <v>0.48108200000000034</v>
      </c>
      <c r="M104" s="259">
        <v>-2.6459479999999993</v>
      </c>
    </row>
    <row r="105" spans="1:13" ht="12.75">
      <c r="A105" s="237" t="s">
        <v>109</v>
      </c>
      <c r="B105" s="263">
        <v>-5.658799050000001</v>
      </c>
      <c r="C105" s="264">
        <v>-4.89838101</v>
      </c>
      <c r="D105" s="264">
        <v>-1.9370645400000006</v>
      </c>
      <c r="E105" s="265">
        <v>-0.7306240599999998</v>
      </c>
      <c r="F105" s="264">
        <v>-13.22486866</v>
      </c>
      <c r="G105" s="267">
        <v>3.868563980000003</v>
      </c>
      <c r="H105" s="264">
        <v>-2.3727252600000006</v>
      </c>
      <c r="I105" s="264">
        <v>-8.962678999999998</v>
      </c>
      <c r="J105" s="268">
        <v>-2.8778360000000056</v>
      </c>
      <c r="K105" s="269">
        <v>-10.344676280000002</v>
      </c>
      <c r="L105" s="264">
        <v>-0.8344530000000011</v>
      </c>
      <c r="M105" s="264">
        <v>-3.8412100000000002</v>
      </c>
    </row>
    <row r="106" spans="1:13" ht="12.75">
      <c r="A106" s="192" t="s">
        <v>28</v>
      </c>
      <c r="B106" s="263">
        <v>-0.10423822865960287</v>
      </c>
      <c r="C106" s="264">
        <v>1.7037178294217628</v>
      </c>
      <c r="D106" s="264">
        <v>-3.258775141277886</v>
      </c>
      <c r="E106" s="265">
        <v>1.721605535625858</v>
      </c>
      <c r="F106" s="266">
        <v>0.062309995110132264</v>
      </c>
      <c r="G106" s="267">
        <v>-2.6481736538520595</v>
      </c>
      <c r="H106" s="264">
        <v>-0.20944766320341593</v>
      </c>
      <c r="I106" s="264">
        <v>3.574261125396411</v>
      </c>
      <c r="J106" s="268">
        <v>1.368832994494129</v>
      </c>
      <c r="K106" s="269">
        <v>2.085472802835065</v>
      </c>
      <c r="L106" s="266">
        <v>-1.335</v>
      </c>
      <c r="M106" s="266">
        <v>0.502</v>
      </c>
    </row>
    <row r="107" spans="1:13" ht="12.75">
      <c r="A107" s="237" t="s">
        <v>29</v>
      </c>
      <c r="B107" s="263">
        <v>-0.39888561</v>
      </c>
      <c r="C107" s="264">
        <v>-1.1517815699999998</v>
      </c>
      <c r="D107" s="264">
        <v>-0.18787842000000016</v>
      </c>
      <c r="E107" s="265">
        <v>-0.6567733700000004</v>
      </c>
      <c r="F107" s="264">
        <v>-2.395318970000001</v>
      </c>
      <c r="G107" s="267">
        <v>-0.9113408660723574</v>
      </c>
      <c r="H107" s="264">
        <v>-1.067572535649085</v>
      </c>
      <c r="I107" s="264">
        <v>-1.2785895245176746</v>
      </c>
      <c r="J107" s="268">
        <v>-2.377629143071233</v>
      </c>
      <c r="K107" s="269">
        <v>-5.63513206931035</v>
      </c>
      <c r="L107" s="264">
        <v>-1.3946042000000012</v>
      </c>
      <c r="M107" s="264">
        <v>-0.8117145499999979</v>
      </c>
    </row>
    <row r="108" spans="2:13" ht="3.95" customHeight="1" thickBot="1">
      <c r="B108" s="270"/>
      <c r="C108" s="271"/>
      <c r="D108" s="271"/>
      <c r="E108" s="272"/>
      <c r="F108" s="273"/>
      <c r="G108" s="274"/>
      <c r="H108" s="271"/>
      <c r="I108" s="271"/>
      <c r="J108" s="275"/>
      <c r="K108" s="276"/>
      <c r="L108" s="273"/>
      <c r="M108" s="273"/>
    </row>
    <row r="109" spans="1:13" ht="3.95" customHeight="1">
      <c r="A109" s="277"/>
      <c r="B109" s="354"/>
      <c r="C109" s="355"/>
      <c r="D109" s="355"/>
      <c r="E109" s="356"/>
      <c r="F109" s="355"/>
      <c r="G109" s="357"/>
      <c r="H109" s="355"/>
      <c r="I109" s="355"/>
      <c r="J109" s="358"/>
      <c r="K109" s="359"/>
      <c r="L109" s="355"/>
      <c r="M109" s="355"/>
    </row>
    <row r="110" spans="1:13" ht="12.75">
      <c r="A110" s="237" t="s">
        <v>110</v>
      </c>
      <c r="B110" s="283">
        <v>-9.101830625312264</v>
      </c>
      <c r="C110" s="284">
        <v>-6.642625610942967</v>
      </c>
      <c r="D110" s="284">
        <v>-8.46045522505864</v>
      </c>
      <c r="E110" s="285">
        <v>-2.734915601743254</v>
      </c>
      <c r="F110" s="284">
        <v>-26.939827063057127</v>
      </c>
      <c r="G110" s="286">
        <v>-2.2515019367372795</v>
      </c>
      <c r="H110" s="284">
        <v>-6.498542811640674</v>
      </c>
      <c r="I110" s="284">
        <v>-9.166480137998715</v>
      </c>
      <c r="J110" s="287">
        <v>-3.415666974811258</v>
      </c>
      <c r="K110" s="288">
        <v>-21.332191861187926</v>
      </c>
      <c r="L110" s="284">
        <v>-5.045967890347882</v>
      </c>
      <c r="M110" s="284">
        <v>-4.816361298610854</v>
      </c>
    </row>
    <row r="111" spans="1:13" s="179" customFormat="1" ht="12.75">
      <c r="A111" s="368" t="s">
        <v>275</v>
      </c>
      <c r="B111" s="256"/>
      <c r="C111" s="257"/>
      <c r="D111" s="257">
        <v>0</v>
      </c>
      <c r="E111" s="258">
        <v>0</v>
      </c>
      <c r="F111" s="259">
        <v>0</v>
      </c>
      <c r="G111" s="260"/>
      <c r="H111" s="257">
        <v>0</v>
      </c>
      <c r="I111" s="257">
        <v>-0.47209882000000003</v>
      </c>
      <c r="J111" s="261">
        <v>-1.26100332</v>
      </c>
      <c r="K111" s="262">
        <v>-1.73310214</v>
      </c>
      <c r="L111" s="259">
        <v>-0.71501014</v>
      </c>
      <c r="M111" s="259">
        <v>-1.15075336</v>
      </c>
    </row>
    <row r="112" spans="1:13" ht="12.75">
      <c r="A112" s="237" t="s">
        <v>277</v>
      </c>
      <c r="B112" s="283"/>
      <c r="C112" s="284"/>
      <c r="D112" s="284">
        <v>-2.8817985391398113</v>
      </c>
      <c r="E112" s="285">
        <v>-2.734915601743254</v>
      </c>
      <c r="F112" s="284">
        <v>-26.939827063057127</v>
      </c>
      <c r="G112" s="286"/>
      <c r="H112" s="284">
        <v>-6.498542811640674</v>
      </c>
      <c r="I112" s="284">
        <v>-9.638578957998714</v>
      </c>
      <c r="J112" s="287">
        <v>-4.676670294811258</v>
      </c>
      <c r="K112" s="288">
        <v>-23.065294001187926</v>
      </c>
      <c r="L112" s="284">
        <v>-5.760978030347882</v>
      </c>
      <c r="M112" s="284">
        <v>-5.967114658610853</v>
      </c>
    </row>
    <row r="113" spans="1:13" ht="3.95" customHeight="1" thickBot="1">
      <c r="A113" s="289"/>
      <c r="B113" s="349"/>
      <c r="C113" s="289"/>
      <c r="D113" s="289"/>
      <c r="E113" s="350"/>
      <c r="F113" s="289"/>
      <c r="G113" s="351"/>
      <c r="H113" s="289"/>
      <c r="I113" s="289"/>
      <c r="J113" s="352"/>
      <c r="K113" s="353"/>
      <c r="L113" s="289"/>
      <c r="M113" s="289"/>
    </row>
    <row r="114" spans="1:13" ht="12.75">
      <c r="A114" s="178"/>
      <c r="B114" s="369"/>
      <c r="C114" s="370"/>
      <c r="D114" s="370"/>
      <c r="E114" s="371"/>
      <c r="F114" s="372"/>
      <c r="G114" s="373"/>
      <c r="H114" s="370"/>
      <c r="I114" s="370"/>
      <c r="J114" s="374"/>
      <c r="K114" s="375"/>
      <c r="L114" s="372"/>
      <c r="M114" s="372"/>
    </row>
    <row r="115" spans="1:13" ht="12.75">
      <c r="A115" s="209" t="s">
        <v>30</v>
      </c>
      <c r="B115" s="376"/>
      <c r="C115" s="377"/>
      <c r="D115" s="377"/>
      <c r="E115" s="378"/>
      <c r="F115" s="379"/>
      <c r="G115" s="380"/>
      <c r="H115" s="377"/>
      <c r="I115" s="377"/>
      <c r="J115" s="381"/>
      <c r="K115" s="382"/>
      <c r="L115" s="379"/>
      <c r="M115" s="379"/>
    </row>
    <row r="116" spans="1:13" s="209" customFormat="1" ht="13.5" thickBot="1">
      <c r="A116" s="184" t="s">
        <v>289</v>
      </c>
      <c r="B116" s="242" t="s">
        <v>254</v>
      </c>
      <c r="C116" s="243" t="s">
        <v>255</v>
      </c>
      <c r="D116" s="243" t="s">
        <v>256</v>
      </c>
      <c r="E116" s="244" t="s">
        <v>257</v>
      </c>
      <c r="F116" s="243">
        <v>2010</v>
      </c>
      <c r="G116" s="245" t="s">
        <v>1</v>
      </c>
      <c r="H116" s="243" t="s">
        <v>265</v>
      </c>
      <c r="I116" s="243" t="s">
        <v>272</v>
      </c>
      <c r="J116" s="246" t="s">
        <v>285</v>
      </c>
      <c r="K116" s="247">
        <v>2011</v>
      </c>
      <c r="L116" s="243" t="s">
        <v>287</v>
      </c>
      <c r="M116" s="243" t="s">
        <v>291</v>
      </c>
    </row>
    <row r="117" spans="1:13" s="209" customFormat="1" ht="3" customHeight="1">
      <c r="A117" s="248">
        <v>0</v>
      </c>
      <c r="B117" s="249"/>
      <c r="C117" s="250"/>
      <c r="D117" s="250"/>
      <c r="E117" s="251"/>
      <c r="F117" s="250"/>
      <c r="G117" s="252"/>
      <c r="H117" s="250"/>
      <c r="I117" s="250"/>
      <c r="J117" s="253">
        <v>0</v>
      </c>
      <c r="K117" s="254"/>
      <c r="L117" s="250"/>
      <c r="M117" s="250"/>
    </row>
    <row r="118" spans="1:13" s="179" customFormat="1" ht="12.75">
      <c r="A118" s="303" t="s">
        <v>31</v>
      </c>
      <c r="B118" s="383">
        <v>1.9555139999999998</v>
      </c>
      <c r="C118" s="384">
        <v>6.47073772</v>
      </c>
      <c r="D118" s="384">
        <v>2.873698870000003</v>
      </c>
      <c r="E118" s="385">
        <v>3.4224930000000016</v>
      </c>
      <c r="F118" s="384">
        <v>14.722443590000003</v>
      </c>
      <c r="G118" s="386">
        <v>1.677974</v>
      </c>
      <c r="H118" s="384">
        <v>10.599841579999998</v>
      </c>
      <c r="I118" s="384">
        <v>2.3817622400000165</v>
      </c>
      <c r="J118" s="387">
        <v>9.413394109999988</v>
      </c>
      <c r="K118" s="388">
        <v>24.07297193</v>
      </c>
      <c r="L118" s="384">
        <v>3.18032188</v>
      </c>
      <c r="M118" s="384">
        <v>3.206132769999999</v>
      </c>
    </row>
    <row r="119" spans="1:13" s="179" customFormat="1" ht="12.75">
      <c r="A119" s="303" t="s">
        <v>32</v>
      </c>
      <c r="B119" s="383">
        <v>2.9336949999999997</v>
      </c>
      <c r="C119" s="384">
        <v>11.139545089999999</v>
      </c>
      <c r="D119" s="384">
        <v>2.22521100857139</v>
      </c>
      <c r="E119" s="385">
        <v>6.77442128</v>
      </c>
      <c r="F119" s="384">
        <v>22.40652437857139</v>
      </c>
      <c r="G119" s="386">
        <v>0.2</v>
      </c>
      <c r="H119" s="384">
        <v>0.23169900000000182</v>
      </c>
      <c r="I119" s="384">
        <v>0.09406860999999811</v>
      </c>
      <c r="J119" s="387">
        <v>0.06547146999999998</v>
      </c>
      <c r="K119" s="388">
        <v>0.5912390799999999</v>
      </c>
      <c r="L119" s="384">
        <v>0.00476951</v>
      </c>
      <c r="M119" s="384">
        <v>1.09697606</v>
      </c>
    </row>
    <row r="120" spans="1:13" s="179" customFormat="1" ht="12.75">
      <c r="A120" s="303" t="s">
        <v>33</v>
      </c>
      <c r="B120" s="383">
        <v>0.122791</v>
      </c>
      <c r="C120" s="384">
        <v>0.62056711</v>
      </c>
      <c r="D120" s="384">
        <v>1.9710377700000001</v>
      </c>
      <c r="E120" s="385">
        <v>1.341345</v>
      </c>
      <c r="F120" s="384">
        <v>4.05574088</v>
      </c>
      <c r="G120" s="386">
        <v>0.353663</v>
      </c>
      <c r="H120" s="384">
        <v>0.53682242</v>
      </c>
      <c r="I120" s="384">
        <v>0.22086991999999994</v>
      </c>
      <c r="J120" s="387">
        <v>0.5182130599999999</v>
      </c>
      <c r="K120" s="388">
        <v>1.6295684</v>
      </c>
      <c r="L120" s="384">
        <v>0.37019181</v>
      </c>
      <c r="M120" s="384">
        <v>0.14760797000000003</v>
      </c>
    </row>
    <row r="121" spans="1:13" ht="12.75">
      <c r="A121" s="237" t="s">
        <v>270</v>
      </c>
      <c r="B121" s="283">
        <v>5.012</v>
      </c>
      <c r="C121" s="284">
        <v>18.230849919999997</v>
      </c>
      <c r="D121" s="284">
        <v>7.069947648571393</v>
      </c>
      <c r="E121" s="285">
        <v>11.538259280000002</v>
      </c>
      <c r="F121" s="284">
        <v>41.1847088485714</v>
      </c>
      <c r="G121" s="286">
        <v>2.231637</v>
      </c>
      <c r="H121" s="284">
        <v>11.368363</v>
      </c>
      <c r="I121" s="284">
        <v>2.6967007700000147</v>
      </c>
      <c r="J121" s="287">
        <v>9.997078639999987</v>
      </c>
      <c r="K121" s="288">
        <v>26.293779410000003</v>
      </c>
      <c r="L121" s="284">
        <v>3.5552832000000003</v>
      </c>
      <c r="M121" s="284">
        <v>4.4507167999999995</v>
      </c>
    </row>
    <row r="122" spans="2:13" ht="3.95" customHeight="1">
      <c r="B122" s="283"/>
      <c r="C122" s="284"/>
      <c r="D122" s="284"/>
      <c r="E122" s="285"/>
      <c r="F122" s="284"/>
      <c r="G122" s="286"/>
      <c r="H122" s="284"/>
      <c r="I122" s="284"/>
      <c r="J122" s="287"/>
      <c r="K122" s="288"/>
      <c r="L122" s="284"/>
      <c r="M122" s="284"/>
    </row>
    <row r="123" spans="1:13" s="179" customFormat="1" ht="12.75">
      <c r="A123" s="303" t="s">
        <v>111</v>
      </c>
      <c r="B123" s="383">
        <v>3.0116589699999996</v>
      </c>
      <c r="C123" s="384">
        <v>6.100341030000001</v>
      </c>
      <c r="D123" s="384">
        <v>1.6304285714286006</v>
      </c>
      <c r="E123" s="385">
        <v>6.247</v>
      </c>
      <c r="F123" s="384">
        <v>16.9894285714286</v>
      </c>
      <c r="G123" s="386">
        <v>3.7750990300000002</v>
      </c>
      <c r="H123" s="384">
        <v>4.405900970000001</v>
      </c>
      <c r="I123" s="384">
        <v>0.727997692857139</v>
      </c>
      <c r="J123" s="387">
        <v>2.389072614142856</v>
      </c>
      <c r="K123" s="388">
        <v>11.298070306999996</v>
      </c>
      <c r="L123" s="384">
        <v>2.2544774700000003</v>
      </c>
      <c r="M123" s="384">
        <v>3.51359873</v>
      </c>
    </row>
    <row r="124" spans="1:13" s="179" customFormat="1" ht="12.75">
      <c r="A124" s="303" t="s">
        <v>260</v>
      </c>
      <c r="B124" s="383">
        <v>0.52615363</v>
      </c>
      <c r="C124" s="384">
        <v>1.02184637</v>
      </c>
      <c r="D124" s="384">
        <v>0.18100000000000005</v>
      </c>
      <c r="E124" s="385">
        <v>0.823</v>
      </c>
      <c r="F124" s="384">
        <v>2.552</v>
      </c>
      <c r="G124" s="386">
        <v>0.61032976</v>
      </c>
      <c r="H124" s="384">
        <v>0.7086702399999999</v>
      </c>
      <c r="I124" s="384">
        <v>0.6308569999999999</v>
      </c>
      <c r="J124" s="387">
        <v>0.6250254199999999</v>
      </c>
      <c r="K124" s="388">
        <v>2.57488242</v>
      </c>
      <c r="L124" s="384">
        <v>0.425020520570692</v>
      </c>
      <c r="M124" s="384">
        <v>0.319291269429308</v>
      </c>
    </row>
    <row r="125" spans="1:13" ht="12.75">
      <c r="A125" s="237" t="s">
        <v>34</v>
      </c>
      <c r="B125" s="283">
        <v>3.5378125999999996</v>
      </c>
      <c r="C125" s="284">
        <v>7.122187400000001</v>
      </c>
      <c r="D125" s="284">
        <v>1.8114285714286007</v>
      </c>
      <c r="E125" s="285">
        <v>7.07</v>
      </c>
      <c r="F125" s="284">
        <v>19.5414285714286</v>
      </c>
      <c r="G125" s="286">
        <v>4.385428790000001</v>
      </c>
      <c r="H125" s="284">
        <v>5.114571210000001</v>
      </c>
      <c r="I125" s="284">
        <v>1.3588546928571388</v>
      </c>
      <c r="J125" s="287">
        <v>3.0140980341428563</v>
      </c>
      <c r="K125" s="288">
        <v>13.872952726999996</v>
      </c>
      <c r="L125" s="284">
        <v>2.679497990570692</v>
      </c>
      <c r="M125" s="284">
        <v>3.832889999429308</v>
      </c>
    </row>
    <row r="126" spans="2:13" ht="3.95" customHeight="1">
      <c r="B126" s="283"/>
      <c r="C126" s="284"/>
      <c r="D126" s="284"/>
      <c r="E126" s="285"/>
      <c r="F126" s="284"/>
      <c r="G126" s="286"/>
      <c r="H126" s="284"/>
      <c r="I126" s="284"/>
      <c r="J126" s="287"/>
      <c r="K126" s="288"/>
      <c r="L126" s="284"/>
      <c r="M126" s="284"/>
    </row>
    <row r="127" spans="1:13" ht="12.75">
      <c r="A127" s="237" t="s">
        <v>271</v>
      </c>
      <c r="B127" s="283"/>
      <c r="C127" s="284">
        <v>4.71215008</v>
      </c>
      <c r="D127" s="284">
        <v>2.095317999999998</v>
      </c>
      <c r="E127" s="285">
        <v>0.528</v>
      </c>
      <c r="F127" s="284">
        <v>15.70854458</v>
      </c>
      <c r="G127" s="286">
        <v>2.320322</v>
      </c>
      <c r="H127" s="284">
        <v>21.280227319999998</v>
      </c>
      <c r="I127" s="284">
        <v>17.77624769</v>
      </c>
      <c r="J127" s="287">
        <v>9.437642653999994</v>
      </c>
      <c r="K127" s="288">
        <v>50.805681283999995</v>
      </c>
      <c r="L127" s="284">
        <v>3.4147168000000003</v>
      </c>
      <c r="M127" s="284">
        <v>8.868283199999999</v>
      </c>
    </row>
    <row r="128" spans="2:13" ht="3.95" customHeight="1">
      <c r="B128" s="283"/>
      <c r="C128" s="284"/>
      <c r="D128" s="284"/>
      <c r="E128" s="285"/>
      <c r="F128" s="284"/>
      <c r="G128" s="286"/>
      <c r="H128" s="284"/>
      <c r="I128" s="284"/>
      <c r="J128" s="287"/>
      <c r="K128" s="288"/>
      <c r="L128" s="284"/>
      <c r="M128" s="284"/>
    </row>
    <row r="129" spans="1:13" ht="12.75">
      <c r="A129" s="237" t="s">
        <v>35</v>
      </c>
      <c r="B129" s="283">
        <v>0.4851874</v>
      </c>
      <c r="C129" s="284">
        <v>1.8998126000000015</v>
      </c>
      <c r="D129" s="284">
        <v>2.095317999999998</v>
      </c>
      <c r="E129" s="285">
        <v>0.528</v>
      </c>
      <c r="F129" s="284">
        <v>5.008317999999999</v>
      </c>
      <c r="G129" s="286">
        <v>0.220277727</v>
      </c>
      <c r="H129" s="284">
        <v>7.0791729530000005</v>
      </c>
      <c r="I129" s="284">
        <v>2.7487885469999997</v>
      </c>
      <c r="J129" s="287">
        <v>0.5819515399999973</v>
      </c>
      <c r="K129" s="288">
        <v>10.638949146999998</v>
      </c>
      <c r="L129" s="284">
        <v>3.167502009429307</v>
      </c>
      <c r="M129" s="284">
        <v>5.25381411057069</v>
      </c>
    </row>
    <row r="130" spans="2:11" ht="3.95" customHeight="1" thickBot="1">
      <c r="B130" s="236"/>
      <c r="C130" s="237"/>
      <c r="D130" s="237"/>
      <c r="E130" s="238"/>
      <c r="G130" s="239"/>
      <c r="H130" s="237"/>
      <c r="I130" s="237"/>
      <c r="J130" s="240"/>
      <c r="K130" s="241"/>
    </row>
    <row r="131" spans="1:13" ht="3.95" customHeight="1">
      <c r="A131" s="277"/>
      <c r="B131" s="278"/>
      <c r="C131" s="277"/>
      <c r="D131" s="277"/>
      <c r="E131" s="279"/>
      <c r="F131" s="277"/>
      <c r="G131" s="280"/>
      <c r="H131" s="277"/>
      <c r="I131" s="277"/>
      <c r="J131" s="281"/>
      <c r="K131" s="282"/>
      <c r="L131" s="277"/>
      <c r="M131" s="277"/>
    </row>
    <row r="132" spans="1:13" ht="12.75">
      <c r="A132" s="237" t="s">
        <v>36</v>
      </c>
      <c r="B132" s="344">
        <v>9.034999999999998</v>
      </c>
      <c r="C132" s="194">
        <v>31.965</v>
      </c>
      <c r="D132" s="194">
        <v>13.07201221999999</v>
      </c>
      <c r="E132" s="345">
        <v>19.664259280000003</v>
      </c>
      <c r="F132" s="194">
        <v>81.443</v>
      </c>
      <c r="G132" s="346">
        <v>9.157665517</v>
      </c>
      <c r="H132" s="194">
        <v>44.842334483</v>
      </c>
      <c r="I132" s="194">
        <v>24.580591699857155</v>
      </c>
      <c r="J132" s="347">
        <v>23.030770868142838</v>
      </c>
      <c r="K132" s="348">
        <v>101.611362568</v>
      </c>
      <c r="L132" s="194">
        <v>12.817</v>
      </c>
      <c r="M132" s="194">
        <v>22.40570411</v>
      </c>
    </row>
    <row r="133" spans="1:13" ht="3.95" customHeight="1" thickBot="1">
      <c r="A133" s="289"/>
      <c r="B133" s="349"/>
      <c r="C133" s="289"/>
      <c r="D133" s="289"/>
      <c r="E133" s="350"/>
      <c r="F133" s="289"/>
      <c r="G133" s="351"/>
      <c r="H133" s="289"/>
      <c r="I133" s="289"/>
      <c r="J133" s="352">
        <v>0</v>
      </c>
      <c r="K133" s="353"/>
      <c r="L133" s="289">
        <v>0</v>
      </c>
      <c r="M133" s="289">
        <v>0</v>
      </c>
    </row>
    <row r="134" spans="2:13" ht="12.75">
      <c r="B134" s="344"/>
      <c r="C134" s="194"/>
      <c r="D134" s="194"/>
      <c r="E134" s="345"/>
      <c r="F134" s="194"/>
      <c r="G134" s="346"/>
      <c r="H134" s="194"/>
      <c r="I134" s="194"/>
      <c r="J134" s="347"/>
      <c r="K134" s="348"/>
      <c r="L134" s="194"/>
      <c r="M134" s="194"/>
    </row>
    <row r="135" spans="1:11" ht="12.75">
      <c r="A135" s="209" t="s">
        <v>52</v>
      </c>
      <c r="B135" s="236"/>
      <c r="C135" s="237"/>
      <c r="D135" s="237"/>
      <c r="E135" s="238"/>
      <c r="G135" s="239"/>
      <c r="H135" s="237"/>
      <c r="I135" s="237"/>
      <c r="J135" s="240"/>
      <c r="K135" s="241"/>
    </row>
    <row r="136" spans="1:13" s="209" customFormat="1" ht="13.5" thickBot="1">
      <c r="A136" s="184" t="s">
        <v>289</v>
      </c>
      <c r="B136" s="242" t="s">
        <v>254</v>
      </c>
      <c r="C136" s="243" t="s">
        <v>255</v>
      </c>
      <c r="D136" s="243" t="s">
        <v>256</v>
      </c>
      <c r="E136" s="244" t="s">
        <v>257</v>
      </c>
      <c r="F136" s="243">
        <v>2010</v>
      </c>
      <c r="G136" s="245" t="s">
        <v>1</v>
      </c>
      <c r="H136" s="243" t="s">
        <v>265</v>
      </c>
      <c r="I136" s="243" t="s">
        <v>272</v>
      </c>
      <c r="J136" s="246" t="s">
        <v>285</v>
      </c>
      <c r="K136" s="247">
        <v>2011</v>
      </c>
      <c r="L136" s="243" t="s">
        <v>287</v>
      </c>
      <c r="M136" s="243" t="s">
        <v>291</v>
      </c>
    </row>
    <row r="137" spans="1:13" s="209" customFormat="1" ht="3" customHeight="1">
      <c r="A137" s="248">
        <v>0</v>
      </c>
      <c r="B137" s="249"/>
      <c r="C137" s="250"/>
      <c r="D137" s="250"/>
      <c r="E137" s="251"/>
      <c r="F137" s="250"/>
      <c r="G137" s="252"/>
      <c r="H137" s="250"/>
      <c r="I137" s="250"/>
      <c r="J137" s="253"/>
      <c r="K137" s="254"/>
      <c r="L137" s="250"/>
      <c r="M137" s="250"/>
    </row>
    <row r="138" spans="1:13" s="179" customFormat="1" ht="12.75">
      <c r="A138" s="179" t="s">
        <v>53</v>
      </c>
      <c r="B138" s="389">
        <v>-0.6875961760969987</v>
      </c>
      <c r="C138" s="390">
        <v>34.226596176097004</v>
      </c>
      <c r="D138" s="390">
        <v>45.3883788917215</v>
      </c>
      <c r="E138" s="391">
        <v>23.574730387106886</v>
      </c>
      <c r="F138" s="392">
        <v>102.50210927882839</v>
      </c>
      <c r="G138" s="393">
        <v>34.99080360880055</v>
      </c>
      <c r="H138" s="390">
        <v>23.089316946731916</v>
      </c>
      <c r="I138" s="390">
        <v>21.701873413680858</v>
      </c>
      <c r="J138" s="394">
        <v>42.130127541971596</v>
      </c>
      <c r="K138" s="395">
        <v>121.91212151118492</v>
      </c>
      <c r="L138" s="392">
        <v>4.273219960292815</v>
      </c>
      <c r="M138" s="392">
        <v>42.61856687884919</v>
      </c>
    </row>
    <row r="139" spans="1:13" s="179" customFormat="1" ht="12.75">
      <c r="A139" s="179" t="s">
        <v>54</v>
      </c>
      <c r="B139" s="389">
        <v>-8.382836597289817</v>
      </c>
      <c r="C139" s="390">
        <v>-49.66416340271018</v>
      </c>
      <c r="D139" s="390">
        <v>-21.71814407513516</v>
      </c>
      <c r="E139" s="391">
        <v>-15.92403263516516</v>
      </c>
      <c r="F139" s="392">
        <v>-98.52904011667032</v>
      </c>
      <c r="G139" s="393">
        <v>-17.920721053777278</v>
      </c>
      <c r="H139" s="390">
        <v>-19.906385093064593</v>
      </c>
      <c r="I139" s="390">
        <v>-35.59061379418846</v>
      </c>
      <c r="J139" s="394">
        <v>-17.586764187352106</v>
      </c>
      <c r="K139" s="395">
        <v>-91.00448412838243</v>
      </c>
      <c r="L139" s="392">
        <v>-17.2555990186541</v>
      </c>
      <c r="M139" s="392">
        <v>-19.036305143757065</v>
      </c>
    </row>
    <row r="140" spans="1:13" s="179" customFormat="1" ht="12.75">
      <c r="A140" s="179" t="s">
        <v>55</v>
      </c>
      <c r="B140" s="389">
        <v>140.56351252573577</v>
      </c>
      <c r="C140" s="390">
        <v>-1.6805125257357723</v>
      </c>
      <c r="D140" s="390">
        <v>-3.298821574578382</v>
      </c>
      <c r="E140" s="391">
        <v>-104.90329630751386</v>
      </c>
      <c r="F140" s="392">
        <v>-99.31911788209221</v>
      </c>
      <c r="G140" s="393">
        <v>-3.4603862542444594</v>
      </c>
      <c r="H140" s="390">
        <v>2.7142240609888657</v>
      </c>
      <c r="I140" s="390">
        <v>-27.79238689068455</v>
      </c>
      <c r="J140" s="394">
        <v>7.7683003937520585</v>
      </c>
      <c r="K140" s="395">
        <v>-20.770248690188083</v>
      </c>
      <c r="L140" s="392">
        <v>-3.5898810740098686</v>
      </c>
      <c r="M140" s="392">
        <v>-32.58769334881442</v>
      </c>
    </row>
    <row r="141" spans="2:13" s="237" customFormat="1" ht="3.75" customHeight="1">
      <c r="B141" s="396"/>
      <c r="C141" s="397"/>
      <c r="D141" s="397"/>
      <c r="E141" s="398"/>
      <c r="F141" s="397"/>
      <c r="G141" s="399"/>
      <c r="H141" s="397"/>
      <c r="I141" s="397"/>
      <c r="J141" s="400"/>
      <c r="K141" s="401"/>
      <c r="L141" s="397"/>
      <c r="M141" s="397"/>
    </row>
    <row r="142" spans="1:13" ht="12.75">
      <c r="A142" s="237" t="s">
        <v>99</v>
      </c>
      <c r="B142" s="402">
        <v>131.49307975234896</v>
      </c>
      <c r="C142" s="403">
        <v>-17.118079752348947</v>
      </c>
      <c r="D142" s="403">
        <v>20.371413242007957</v>
      </c>
      <c r="E142" s="404">
        <v>-97.25259855557213</v>
      </c>
      <c r="F142" s="403">
        <v>-95.34604871993415</v>
      </c>
      <c r="G142" s="405">
        <v>13.60969630077881</v>
      </c>
      <c r="H142" s="403">
        <v>5.897155914656189</v>
      </c>
      <c r="I142" s="403">
        <v>-41.68112727119215</v>
      </c>
      <c r="J142" s="406">
        <v>32.31166374837155</v>
      </c>
      <c r="K142" s="407">
        <v>10.137388692614408</v>
      </c>
      <c r="L142" s="403">
        <v>-16.572260132371152</v>
      </c>
      <c r="M142" s="403">
        <v>-9.005431613722298</v>
      </c>
    </row>
    <row r="143" spans="2:13" s="237" customFormat="1" ht="3.75" customHeight="1">
      <c r="B143" s="396"/>
      <c r="C143" s="397"/>
      <c r="D143" s="397"/>
      <c r="E143" s="398"/>
      <c r="F143" s="397"/>
      <c r="G143" s="399"/>
      <c r="H143" s="397"/>
      <c r="I143" s="397"/>
      <c r="J143" s="400"/>
      <c r="K143" s="401"/>
      <c r="L143" s="397"/>
      <c r="M143" s="397"/>
    </row>
    <row r="144" spans="1:13" s="179" customFormat="1" ht="12.75">
      <c r="A144" s="179" t="s">
        <v>279</v>
      </c>
      <c r="B144" s="389">
        <v>0</v>
      </c>
      <c r="C144" s="390">
        <v>0</v>
      </c>
      <c r="D144" s="390">
        <v>0</v>
      </c>
      <c r="E144" s="391">
        <v>0</v>
      </c>
      <c r="F144" s="392">
        <v>130</v>
      </c>
      <c r="G144" s="393">
        <v>0</v>
      </c>
      <c r="H144" s="390">
        <v>0</v>
      </c>
      <c r="I144" s="390">
        <v>0</v>
      </c>
      <c r="J144" s="394">
        <v>0</v>
      </c>
      <c r="K144" s="395">
        <v>0</v>
      </c>
      <c r="L144" s="392">
        <v>0</v>
      </c>
      <c r="M144" s="392">
        <v>0</v>
      </c>
    </row>
    <row r="145" spans="2:13" s="237" customFormat="1" ht="3.75" customHeight="1">
      <c r="B145" s="396"/>
      <c r="C145" s="397"/>
      <c r="D145" s="397"/>
      <c r="E145" s="398"/>
      <c r="F145" s="397"/>
      <c r="G145" s="399"/>
      <c r="H145" s="397"/>
      <c r="I145" s="397"/>
      <c r="J145" s="400"/>
      <c r="K145" s="401"/>
      <c r="L145" s="397"/>
      <c r="M145" s="397"/>
    </row>
    <row r="146" spans="1:13" ht="12.75">
      <c r="A146" s="237" t="s">
        <v>280</v>
      </c>
      <c r="B146" s="402">
        <v>131.49307975234896</v>
      </c>
      <c r="C146" s="403">
        <v>-17.118079752348947</v>
      </c>
      <c r="D146" s="403">
        <v>20.371413242007957</v>
      </c>
      <c r="E146" s="404">
        <v>-97.25259855557213</v>
      </c>
      <c r="F146" s="403">
        <v>34.653951280065854</v>
      </c>
      <c r="G146" s="405">
        <v>13.60969630077881</v>
      </c>
      <c r="H146" s="403">
        <v>5.897155914656189</v>
      </c>
      <c r="I146" s="403">
        <v>-41.68112727119215</v>
      </c>
      <c r="J146" s="406">
        <v>32.31166374837155</v>
      </c>
      <c r="K146" s="407">
        <v>10.137388692614408</v>
      </c>
      <c r="L146" s="403">
        <v>-16.572260132371152</v>
      </c>
      <c r="M146" s="403">
        <v>-9.005431613722298</v>
      </c>
    </row>
    <row r="147" spans="1:13" ht="3.75" customHeight="1" thickBot="1">
      <c r="A147" s="289"/>
      <c r="B147" s="408"/>
      <c r="C147" s="409"/>
      <c r="D147" s="409"/>
      <c r="E147" s="410"/>
      <c r="F147" s="409"/>
      <c r="G147" s="411"/>
      <c r="H147" s="409"/>
      <c r="I147" s="409"/>
      <c r="J147" s="412"/>
      <c r="K147" s="413"/>
      <c r="L147" s="409"/>
      <c r="M147" s="409"/>
    </row>
    <row r="148" spans="2:11" ht="12.75">
      <c r="B148" s="236"/>
      <c r="C148" s="237"/>
      <c r="D148" s="237"/>
      <c r="E148" s="238"/>
      <c r="G148" s="239"/>
      <c r="H148" s="237"/>
      <c r="I148" s="237"/>
      <c r="J148" s="240"/>
      <c r="K148" s="241"/>
    </row>
    <row r="149" spans="1:11" ht="12.75">
      <c r="A149" s="209" t="s">
        <v>37</v>
      </c>
      <c r="B149" s="236"/>
      <c r="C149" s="237"/>
      <c r="D149" s="237"/>
      <c r="E149" s="238"/>
      <c r="G149" s="239"/>
      <c r="H149" s="237"/>
      <c r="I149" s="237"/>
      <c r="J149" s="240"/>
      <c r="K149" s="241"/>
    </row>
    <row r="150" spans="1:13" s="209" customFormat="1" ht="13.5" thickBot="1">
      <c r="A150" s="184" t="s">
        <v>289</v>
      </c>
      <c r="B150" s="242" t="s">
        <v>254</v>
      </c>
      <c r="C150" s="243" t="s">
        <v>255</v>
      </c>
      <c r="D150" s="243" t="s">
        <v>256</v>
      </c>
      <c r="E150" s="244" t="s">
        <v>257</v>
      </c>
      <c r="F150" s="243">
        <v>2010</v>
      </c>
      <c r="G150" s="245" t="s">
        <v>1</v>
      </c>
      <c r="H150" s="243" t="s">
        <v>265</v>
      </c>
      <c r="I150" s="243" t="s">
        <v>272</v>
      </c>
      <c r="J150" s="246" t="s">
        <v>285</v>
      </c>
      <c r="K150" s="247">
        <v>2011</v>
      </c>
      <c r="L150" s="243" t="s">
        <v>287</v>
      </c>
      <c r="M150" s="243" t="s">
        <v>291</v>
      </c>
    </row>
    <row r="151" spans="1:13" s="209" customFormat="1" ht="3" customHeight="1">
      <c r="A151" s="248">
        <v>0</v>
      </c>
      <c r="B151" s="249"/>
      <c r="C151" s="250"/>
      <c r="D151" s="250"/>
      <c r="E151" s="251"/>
      <c r="F151" s="250"/>
      <c r="G151" s="252"/>
      <c r="H151" s="250"/>
      <c r="I151" s="250"/>
      <c r="J151" s="253">
        <v>0</v>
      </c>
      <c r="K151" s="254"/>
      <c r="L151" s="250"/>
      <c r="M151" s="250"/>
    </row>
    <row r="152" spans="1:13" s="179" customFormat="1" ht="12.75">
      <c r="A152" s="303" t="s">
        <v>38</v>
      </c>
      <c r="B152" s="256">
        <v>151.45367318</v>
      </c>
      <c r="C152" s="257">
        <v>140.90550864</v>
      </c>
      <c r="D152" s="257">
        <v>135.17300309</v>
      </c>
      <c r="E152" s="258">
        <v>242.96174199</v>
      </c>
      <c r="F152" s="259">
        <v>242.96174199</v>
      </c>
      <c r="G152" s="260">
        <v>243.488</v>
      </c>
      <c r="H152" s="257">
        <v>237.59128565</v>
      </c>
      <c r="I152" s="257">
        <v>225.75001337</v>
      </c>
      <c r="J152" s="261">
        <v>219.81346792999997</v>
      </c>
      <c r="K152" s="262">
        <v>219.81346792999997</v>
      </c>
      <c r="L152" s="259">
        <v>213.38914893</v>
      </c>
      <c r="M152" s="259">
        <v>217.17938805</v>
      </c>
    </row>
    <row r="153" spans="1:13" s="179" customFormat="1" ht="12.75">
      <c r="A153" s="303" t="s">
        <v>39</v>
      </c>
      <c r="B153" s="256">
        <v>8.62892661</v>
      </c>
      <c r="C153" s="257">
        <v>8.44772848</v>
      </c>
      <c r="D153" s="257">
        <v>8.42165184</v>
      </c>
      <c r="E153" s="258">
        <v>8.321112209999999</v>
      </c>
      <c r="F153" s="259">
        <v>8.321112209999999</v>
      </c>
      <c r="G153" s="260">
        <v>8.292</v>
      </c>
      <c r="H153" s="257">
        <v>8.711</v>
      </c>
      <c r="I153" s="257">
        <v>9.282</v>
      </c>
      <c r="J153" s="261">
        <v>9.183</v>
      </c>
      <c r="K153" s="262">
        <v>9.183</v>
      </c>
      <c r="L153" s="259">
        <v>9.146</v>
      </c>
      <c r="M153" s="259">
        <v>9.123</v>
      </c>
    </row>
    <row r="154" spans="1:13" ht="12.75">
      <c r="A154" s="192" t="s">
        <v>40</v>
      </c>
      <c r="B154" s="263">
        <v>160.08259979000002</v>
      </c>
      <c r="C154" s="264">
        <v>149.35323712</v>
      </c>
      <c r="D154" s="264">
        <v>143.59465493000002</v>
      </c>
      <c r="E154" s="265">
        <v>251.2828542</v>
      </c>
      <c r="F154" s="266">
        <v>251.2828542</v>
      </c>
      <c r="G154" s="267">
        <v>251.78</v>
      </c>
      <c r="H154" s="264">
        <v>246.30228565000002</v>
      </c>
      <c r="I154" s="264">
        <v>235.03201337000002</v>
      </c>
      <c r="J154" s="268">
        <v>228.99646792999997</v>
      </c>
      <c r="K154" s="269">
        <v>228.99646792999997</v>
      </c>
      <c r="L154" s="266">
        <v>222.53514893</v>
      </c>
      <c r="M154" s="266">
        <v>226.30238805</v>
      </c>
    </row>
    <row r="155" spans="1:13" s="179" customFormat="1" ht="12.75">
      <c r="A155" s="303" t="s">
        <v>41</v>
      </c>
      <c r="B155" s="256">
        <v>204.90200216136</v>
      </c>
      <c r="C155" s="257">
        <v>212.71123722000002</v>
      </c>
      <c r="D155" s="257">
        <v>220.52288248</v>
      </c>
      <c r="E155" s="258">
        <v>6.27715553</v>
      </c>
      <c r="F155" s="259">
        <v>6.27715553</v>
      </c>
      <c r="G155" s="260">
        <v>3.106</v>
      </c>
      <c r="H155" s="257">
        <v>8.345</v>
      </c>
      <c r="I155" s="257">
        <v>14.36</v>
      </c>
      <c r="J155" s="261">
        <v>20.452</v>
      </c>
      <c r="K155" s="262">
        <v>20.452</v>
      </c>
      <c r="L155" s="259">
        <v>26.97</v>
      </c>
      <c r="M155" s="259">
        <v>26.17037423</v>
      </c>
    </row>
    <row r="156" spans="1:13" s="179" customFormat="1" ht="12.75">
      <c r="A156" s="303" t="s">
        <v>42</v>
      </c>
      <c r="B156" s="256">
        <v>0</v>
      </c>
      <c r="C156" s="257">
        <v>0</v>
      </c>
      <c r="D156" s="257">
        <v>0</v>
      </c>
      <c r="E156" s="258">
        <v>0.704</v>
      </c>
      <c r="F156" s="259">
        <v>0.704</v>
      </c>
      <c r="G156" s="260">
        <v>2.63</v>
      </c>
      <c r="H156" s="257">
        <v>2.559</v>
      </c>
      <c r="I156" s="257">
        <v>2.614</v>
      </c>
      <c r="J156" s="261">
        <v>0.574</v>
      </c>
      <c r="K156" s="262">
        <v>0.574</v>
      </c>
      <c r="L156" s="259">
        <v>0.652</v>
      </c>
      <c r="M156" s="259">
        <v>0.485</v>
      </c>
    </row>
    <row r="157" spans="1:13" ht="12.75">
      <c r="A157" s="192" t="s">
        <v>281</v>
      </c>
      <c r="B157" s="263">
        <v>204.90200216136</v>
      </c>
      <c r="C157" s="264">
        <v>212.71123722000002</v>
      </c>
      <c r="D157" s="264">
        <v>220.52288248</v>
      </c>
      <c r="E157" s="265">
        <v>6.98115553</v>
      </c>
      <c r="F157" s="266">
        <v>6.98115553</v>
      </c>
      <c r="G157" s="267">
        <v>5.736</v>
      </c>
      <c r="H157" s="264">
        <v>10.904</v>
      </c>
      <c r="I157" s="264">
        <v>16.974</v>
      </c>
      <c r="J157" s="268">
        <v>21.026</v>
      </c>
      <c r="K157" s="269">
        <v>21.026</v>
      </c>
      <c r="L157" s="266">
        <v>27.622</v>
      </c>
      <c r="M157" s="266">
        <v>26.65537423</v>
      </c>
    </row>
    <row r="158" spans="1:13" ht="12.75">
      <c r="A158" s="192" t="s">
        <v>43</v>
      </c>
      <c r="B158" s="263">
        <v>364.98460195136</v>
      </c>
      <c r="C158" s="264">
        <v>362.06447433999995</v>
      </c>
      <c r="D158" s="264">
        <v>364.11753741</v>
      </c>
      <c r="E158" s="265">
        <v>258.26400973</v>
      </c>
      <c r="F158" s="266">
        <v>258.26400973</v>
      </c>
      <c r="G158" s="267">
        <v>257.516</v>
      </c>
      <c r="H158" s="264">
        <v>257.20628565000004</v>
      </c>
      <c r="I158" s="264">
        <v>252.00601337</v>
      </c>
      <c r="J158" s="268">
        <v>250.02246792999998</v>
      </c>
      <c r="K158" s="269">
        <v>250.02246792999998</v>
      </c>
      <c r="L158" s="266">
        <v>250.15714893</v>
      </c>
      <c r="M158" s="266">
        <v>252.95776228</v>
      </c>
    </row>
    <row r="159" spans="1:13" s="179" customFormat="1" ht="12.75">
      <c r="A159" s="303" t="s">
        <v>112</v>
      </c>
      <c r="B159" s="256">
        <v>178.45280346609</v>
      </c>
      <c r="C159" s="257">
        <v>142.91311868000003</v>
      </c>
      <c r="D159" s="257">
        <v>169.64240549000002</v>
      </c>
      <c r="E159" s="258">
        <v>70.9832669</v>
      </c>
      <c r="F159" s="259">
        <v>70.9832669</v>
      </c>
      <c r="G159" s="260">
        <v>86.599</v>
      </c>
      <c r="H159" s="257">
        <v>97.097</v>
      </c>
      <c r="I159" s="257">
        <v>53.635</v>
      </c>
      <c r="J159" s="261">
        <v>71.629</v>
      </c>
      <c r="K159" s="262">
        <v>71.629</v>
      </c>
      <c r="L159" s="259">
        <v>62.545</v>
      </c>
      <c r="M159" s="259">
        <v>65.472</v>
      </c>
    </row>
    <row r="160" spans="1:13" s="179" customFormat="1" ht="12.75">
      <c r="A160" s="303" t="s">
        <v>282</v>
      </c>
      <c r="B160" s="256">
        <v>3.76930645691</v>
      </c>
      <c r="C160" s="257">
        <v>20.81361095</v>
      </c>
      <c r="D160" s="257">
        <v>13.016588910000001</v>
      </c>
      <c r="E160" s="258">
        <v>14.588361619999999</v>
      </c>
      <c r="F160" s="259">
        <v>14.588361619999999</v>
      </c>
      <c r="G160" s="260">
        <v>15.646</v>
      </c>
      <c r="H160" s="257">
        <v>8.698</v>
      </c>
      <c r="I160" s="257">
        <v>9.139</v>
      </c>
      <c r="J160" s="261">
        <v>22.824</v>
      </c>
      <c r="K160" s="262">
        <v>22.824</v>
      </c>
      <c r="L160" s="259">
        <v>14.594</v>
      </c>
      <c r="M160" s="259">
        <v>22.382</v>
      </c>
    </row>
    <row r="161" spans="1:13" ht="12.75">
      <c r="A161" s="192" t="s">
        <v>44</v>
      </c>
      <c r="B161" s="263">
        <v>182.222109923</v>
      </c>
      <c r="C161" s="264">
        <v>163.72672963000002</v>
      </c>
      <c r="D161" s="264">
        <v>182.6589944</v>
      </c>
      <c r="E161" s="265">
        <v>85.57162852</v>
      </c>
      <c r="F161" s="266">
        <v>85.57162852</v>
      </c>
      <c r="G161" s="267">
        <v>102.245</v>
      </c>
      <c r="H161" s="264">
        <v>105.79499999999999</v>
      </c>
      <c r="I161" s="264">
        <v>62.774</v>
      </c>
      <c r="J161" s="268">
        <v>94.453</v>
      </c>
      <c r="K161" s="269">
        <v>94.453</v>
      </c>
      <c r="L161" s="266">
        <v>77.139</v>
      </c>
      <c r="M161" s="266">
        <v>87.854</v>
      </c>
    </row>
    <row r="162" spans="1:13" ht="12.75">
      <c r="A162" s="237" t="s">
        <v>45</v>
      </c>
      <c r="B162" s="263">
        <v>182.76249202836</v>
      </c>
      <c r="C162" s="264">
        <v>198.33774470999995</v>
      </c>
      <c r="D162" s="264">
        <v>181.45854301</v>
      </c>
      <c r="E162" s="265">
        <v>172.69238121</v>
      </c>
      <c r="F162" s="264">
        <v>172.69238121</v>
      </c>
      <c r="G162" s="267">
        <v>155.271</v>
      </c>
      <c r="H162" s="264">
        <v>151.41128565000005</v>
      </c>
      <c r="I162" s="264">
        <v>189.23201337</v>
      </c>
      <c r="J162" s="268">
        <v>155.56946792999997</v>
      </c>
      <c r="K162" s="269">
        <v>155.56946792999997</v>
      </c>
      <c r="L162" s="264">
        <v>173.01814893</v>
      </c>
      <c r="M162" s="264">
        <v>165.10376228</v>
      </c>
    </row>
    <row r="163" spans="2:13" ht="3.95" customHeight="1" thickBot="1">
      <c r="B163" s="270"/>
      <c r="C163" s="271"/>
      <c r="D163" s="271"/>
      <c r="E163" s="272"/>
      <c r="F163" s="273"/>
      <c r="G163" s="274"/>
      <c r="H163" s="271"/>
      <c r="I163" s="271"/>
      <c r="J163" s="275"/>
      <c r="K163" s="276"/>
      <c r="L163" s="273"/>
      <c r="M163" s="273"/>
    </row>
    <row r="164" spans="1:13" ht="3.95" customHeight="1">
      <c r="A164" s="277"/>
      <c r="B164" s="354"/>
      <c r="C164" s="355"/>
      <c r="D164" s="355"/>
      <c r="E164" s="356"/>
      <c r="F164" s="355"/>
      <c r="G164" s="357"/>
      <c r="H164" s="355"/>
      <c r="I164" s="355"/>
      <c r="J164" s="358"/>
      <c r="K164" s="359"/>
      <c r="L164" s="355"/>
      <c r="M164" s="355"/>
    </row>
    <row r="165" spans="1:13" s="179" customFormat="1" ht="12.75">
      <c r="A165" s="303" t="s">
        <v>46</v>
      </c>
      <c r="B165" s="256">
        <v>0</v>
      </c>
      <c r="C165" s="257">
        <v>0.688874</v>
      </c>
      <c r="D165" s="257">
        <v>0.688874</v>
      </c>
      <c r="E165" s="258">
        <v>0.688874</v>
      </c>
      <c r="F165" s="259">
        <v>0.688874</v>
      </c>
      <c r="G165" s="260">
        <v>0.9409825</v>
      </c>
      <c r="H165" s="257">
        <v>0.9917494299999999</v>
      </c>
      <c r="I165" s="257">
        <v>0.9917494299999999</v>
      </c>
      <c r="J165" s="261">
        <v>0.9917494299999999</v>
      </c>
      <c r="K165" s="262">
        <v>0</v>
      </c>
      <c r="L165" s="259">
        <v>0</v>
      </c>
      <c r="M165" s="259">
        <v>0.9485563899999998</v>
      </c>
    </row>
    <row r="166" spans="1:13" s="179" customFormat="1" ht="12.75">
      <c r="A166" s="303" t="s">
        <v>295</v>
      </c>
      <c r="B166" s="256">
        <v>38</v>
      </c>
      <c r="C166" s="257">
        <v>22.108</v>
      </c>
      <c r="D166" s="257">
        <v>22.108</v>
      </c>
      <c r="E166" s="258">
        <v>22.108</v>
      </c>
      <c r="F166" s="259">
        <v>22.108</v>
      </c>
      <c r="G166" s="260">
        <v>0</v>
      </c>
      <c r="H166" s="257">
        <v>0</v>
      </c>
      <c r="I166" s="257">
        <v>0</v>
      </c>
      <c r="J166" s="261">
        <v>0</v>
      </c>
      <c r="K166" s="262">
        <v>0</v>
      </c>
      <c r="L166" s="259">
        <v>0</v>
      </c>
      <c r="M166" s="259">
        <v>1</v>
      </c>
    </row>
    <row r="167" spans="1:13" s="179" customFormat="1" ht="12.75">
      <c r="A167" s="303" t="s">
        <v>273</v>
      </c>
      <c r="B167" s="256">
        <v>0</v>
      </c>
      <c r="C167" s="257">
        <v>0</v>
      </c>
      <c r="D167" s="257">
        <v>0</v>
      </c>
      <c r="E167" s="258">
        <v>0</v>
      </c>
      <c r="F167" s="259">
        <v>0</v>
      </c>
      <c r="G167" s="260">
        <v>0</v>
      </c>
      <c r="H167" s="257">
        <v>31.97071435</v>
      </c>
      <c r="I167" s="257">
        <v>42.29498663</v>
      </c>
      <c r="J167" s="261">
        <v>54.37253207</v>
      </c>
      <c r="K167" s="262">
        <v>54.37253207</v>
      </c>
      <c r="L167" s="259">
        <v>55.39685107</v>
      </c>
      <c r="M167" s="259">
        <v>56.60823772</v>
      </c>
    </row>
    <row r="168" spans="1:13" ht="12.75">
      <c r="A168" s="237" t="s">
        <v>47</v>
      </c>
      <c r="B168" s="414">
        <v>220.76249202836</v>
      </c>
      <c r="C168" s="415">
        <v>221.13461870999996</v>
      </c>
      <c r="D168" s="415">
        <v>204.25541701</v>
      </c>
      <c r="E168" s="416">
        <v>195.48925521</v>
      </c>
      <c r="F168" s="415">
        <v>195.48925521</v>
      </c>
      <c r="G168" s="417">
        <v>156.21198249999998</v>
      </c>
      <c r="H168" s="415">
        <v>184.37374943000006</v>
      </c>
      <c r="I168" s="415">
        <v>232.51874943</v>
      </c>
      <c r="J168" s="418">
        <v>210.93374942999998</v>
      </c>
      <c r="K168" s="419">
        <v>209.94199999999998</v>
      </c>
      <c r="L168" s="415">
        <v>228.415</v>
      </c>
      <c r="M168" s="415">
        <v>222.66055639</v>
      </c>
    </row>
    <row r="169" spans="2:11" ht="3.95" customHeight="1" thickBot="1">
      <c r="B169" s="351"/>
      <c r="C169" s="289"/>
      <c r="D169" s="289"/>
      <c r="E169" s="352"/>
      <c r="G169" s="351"/>
      <c r="H169" s="289"/>
      <c r="I169" s="289"/>
      <c r="J169" s="352"/>
      <c r="K169" s="353"/>
    </row>
    <row r="170" spans="1:13" ht="3.95" customHeight="1">
      <c r="A170" s="277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</row>
    <row r="171" ht="12.75">
      <c r="A171" s="17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Empresarial ENCE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Hernández</dc:creator>
  <cp:keywords/>
  <dc:description/>
  <cp:lastModifiedBy>Domínguez Parada, Carolina</cp:lastModifiedBy>
  <cp:lastPrinted>2012-07-17T08:10:10Z</cp:lastPrinted>
  <dcterms:created xsi:type="dcterms:W3CDTF">2010-03-16T11:16:00Z</dcterms:created>
  <dcterms:modified xsi:type="dcterms:W3CDTF">2015-02-23T12:40:27Z</dcterms:modified>
  <cp:category/>
  <cp:version/>
  <cp:contentType/>
  <cp:contentStatus/>
</cp:coreProperties>
</file>