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120" windowWidth="5370" windowHeight="3225" tabRatio="874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Magnitudes Operativas" sheetId="67" r:id="rId4"/>
    <sheet name="Estados Financieros" sheetId="65" r:id="rId5"/>
  </sheets>
  <externalReferences>
    <externalReference r:id="rId8"/>
    <externalReference r:id="rId9"/>
    <externalReference r:id="rId10"/>
  </externalReferences>
  <definedNames>
    <definedName name="_xlnm.Print_Area" localSheetId="0">'Info. analistas'!$A$1:$V$62</definedName>
    <definedName name="_xlnm.Print_Area" localSheetId="1">'Ventas'!$A$3:$S$34</definedName>
    <definedName name="AS2DocOpenMode" hidden="1">"AS2DocumentEdit"</definedName>
    <definedName name="BALANCE_EUROS">#REF!</definedName>
    <definedName name="BEKP__Market_pulp_demand__1992_1998">#REF!</definedName>
    <definedName name="Birch__Market_pulp_demand__1992_1998">#REF!</definedName>
    <definedName name="BKP_northern__Market_pulp_demand__1992_1998">#REF!</definedName>
    <definedName name="BKP_other__Market_pulp_demand__1992_1998">#REF!</definedName>
    <definedName name="BKP_southern__Market_pulp_demand__1992_1998">#REF!</definedName>
    <definedName name="CASHFLOWMES">#REF!</definedName>
    <definedName name="CashFlows">'[3]Reference'!$G$20:$G$24</definedName>
    <definedName name="Covenants">'[3]Reference'!$G$6:$G$7</definedName>
    <definedName name="Currencies">'[3]Reference'!$G$32:$G$73</definedName>
    <definedName name="FX_Rates">'[3]Reference'!$G$32:$I$73</definedName>
    <definedName name="Global_2">#REF!</definedName>
    <definedName name="Headroom">'[3]Reference'!$G$10:$G$17</definedName>
    <definedName name="MASHFLOWMES">#REF!</definedName>
    <definedName name="Mechanical__Market_pulp_demand__1992_1998">#REF!</definedName>
    <definedName name="Months">'[3]Reference'!$G$77:$G$88</definedName>
    <definedName name="NMHW__Market_pulp_demand__1992_1998">#REF!</definedName>
    <definedName name="precio_acinox">#REF!</definedName>
    <definedName name="Q_T">'[3]Reference'!$J$5:$M$8</definedName>
    <definedName name="SMHW__Market_pulp_demand__1992_1998">#REF!</definedName>
    <definedName name="Sulphite__Market_pulp_demand__1992_1998">#REF!</definedName>
    <definedName name="tipos_cambio">#REF!</definedName>
    <definedName name="UKP__Market_pulp_demand__1992_1998">#REF!</definedName>
    <definedName name="Unit">'[3]Reference'!$G$27:$G$29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  <definedName name="Years">'[3]Reference'!$G$91:$G$108</definedName>
  </definedNames>
  <calcPr calcId="145621"/>
</workbook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<sst xmlns="http://schemas.openxmlformats.org/spreadsheetml/2006/main" count="606" uniqueCount="370">
  <si>
    <t>Otros ingresos</t>
  </si>
  <si>
    <t>Trabajos efectuados por el grupo para inmovilizado</t>
  </si>
  <si>
    <t>Variación de existencias de productos terminados</t>
  </si>
  <si>
    <t>Importe neto de la cifra de negocios</t>
  </si>
  <si>
    <t>Margen bruto</t>
  </si>
  <si>
    <t>Otros gastos de explotación</t>
  </si>
  <si>
    <t>Recursos propios</t>
  </si>
  <si>
    <t>Acreedores comerciales</t>
  </si>
  <si>
    <t>Instrumentos financieros por coberturas cp</t>
  </si>
  <si>
    <t>Hectáreas gestionadas por uso (Ha)</t>
  </si>
  <si>
    <t>Hectáreas propias</t>
  </si>
  <si>
    <t>Hectáreas para celulosa</t>
  </si>
  <si>
    <t>Hectáreas para cultivos energéticos</t>
  </si>
  <si>
    <t>Hectáreas gestionadas por propiedad (Ha)</t>
  </si>
  <si>
    <t>Inversión total</t>
  </si>
  <si>
    <t>Provisiones</t>
  </si>
  <si>
    <t>Aprovisionamientos</t>
  </si>
  <si>
    <t>EBIT</t>
  </si>
  <si>
    <t>Indemnizaciones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</si>
  <si>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</si>
  <si>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</si>
  <si>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</si>
  <si>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</si>
  <si>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</si>
  <si>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</si>
  <si>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</si>
  <si>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</si>
  <si>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</si>
  <si>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</si>
  <si>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</si>
  <si>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</si>
  <si>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</si>
  <si>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</si>
  <si>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</si>
  <si>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</si>
  <si>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</si>
  <si>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</si>
  <si>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</si>
  <si>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</si>
  <si>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</si>
  <si>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</si>
  <si>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</si>
  <si>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</si>
  <si>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</si>
  <si>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</si>
  <si>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</si>
  <si>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</si>
  <si>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</si>
  <si>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</si>
  <si>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</si>
  <si>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</si>
  <si>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</si>
  <si>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</si>
  <si>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</si>
  <si>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</si>
  <si>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</si>
  <si>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</si>
  <si>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</si>
  <si>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</si>
  <si>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</si>
  <si>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</si>
  <si>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</si>
  <si>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</si>
  <si>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</si>
  <si>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</si>
  <si>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</si>
  <si>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</si>
  <si>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</si>
  <si>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</si>
  <si>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</si>
  <si>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</si>
  <si>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</si>
  <si>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</si>
  <si>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</si>
  <si>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</si>
  <si>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</si>
  <si>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</si>
  <si>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</si>
  <si>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</si>
  <si>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</si>
  <si>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</si>
  <si>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</si>
  <si>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</si>
  <si>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</si>
  <si>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</si>
  <si>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</si>
  <si>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</si>
  <si>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</si>
  <si>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</si>
  <si>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</si>
  <si>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</si>
  <si>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</si>
  <si>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</si>
  <si>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</si>
  <si>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</si>
  <si>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</si>
  <si>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</si>
  <si>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</si>
  <si>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</si>
  <si>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</si>
  <si>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</si>
  <si>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</si>
  <si>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</si>
  <si>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</si>
  <si>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</si>
  <si>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</si>
  <si>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</si>
  <si>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</si>
  <si>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</si>
  <si>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</si>
  <si>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</si>
  <si>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</si>
  <si>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</si>
  <si>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</si>
  <si>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</si>
  <si>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</si>
  <si>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</si>
  <si>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</si>
  <si>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</si>
  <si>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</si>
  <si>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</si>
  <si>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</si>
  <si>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</si>
  <si>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</si>
  <si>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</si>
  <si>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</si>
  <si>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</si>
  <si>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Cambios en el capital circulante-</t>
  </si>
  <si>
    <t>Deudores comerciales y otras cuentas a cobrar</t>
  </si>
  <si>
    <t>Otros pasivos corrientes</t>
  </si>
  <si>
    <t>Existencias</t>
  </si>
  <si>
    <t>Activos materiales</t>
  </si>
  <si>
    <t>Activos intangibles</t>
  </si>
  <si>
    <t>VENTAS mes</t>
  </si>
  <si>
    <t>1T10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</si>
  <si>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</si>
  <si>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</si>
  <si>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</si>
  <si>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</si>
  <si>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</si>
  <si>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</si>
  <si>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</si>
  <si>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</si>
  <si>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</si>
  <si>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</si>
  <si>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</si>
  <si>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Provisiones y otros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</si>
  <si>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</si>
  <si>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</si>
  <si>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</si>
  <si>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</si>
  <si>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</si>
  <si>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</si>
  <si>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</si>
  <si>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</si>
  <si>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</si>
  <si>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</si>
  <si>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</si>
  <si>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</si>
  <si>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Otros no recurrentes</t>
  </si>
  <si>
    <t>Deterioro y resultado por enajenaciones de inmovilizado</t>
  </si>
  <si>
    <t>Ventas de celulosa</t>
  </si>
  <si>
    <t>Ventas forestales y otros</t>
  </si>
  <si>
    <t>EBITDA ajustado</t>
  </si>
  <si>
    <t>Total ventas</t>
  </si>
  <si>
    <t>1T11</t>
  </si>
  <si>
    <t>4T10</t>
  </si>
  <si>
    <t>Ventas de electricidad (MWh)</t>
  </si>
  <si>
    <t>Huelva</t>
  </si>
  <si>
    <t>Pontevedra</t>
  </si>
  <si>
    <t>Navia</t>
  </si>
  <si>
    <t>BHKP ($/t)</t>
  </si>
  <si>
    <t>Tipo de cambio medio ($/€)</t>
  </si>
  <si>
    <t>Precio neto de venta (€/t)</t>
  </si>
  <si>
    <t>Producción de electricidad (MWh)</t>
  </si>
  <si>
    <t>Precio neto de venta (€/MWh)</t>
  </si>
  <si>
    <t>Total ventas netas</t>
  </si>
  <si>
    <t>Gastos de personal</t>
  </si>
  <si>
    <t>Otros costes de explotación</t>
  </si>
  <si>
    <t>Agotamiento forestal</t>
  </si>
  <si>
    <t>Resto de amortizaciones</t>
  </si>
  <si>
    <t>Resultado antes de impuestos</t>
  </si>
  <si>
    <t>Impuestos</t>
  </si>
  <si>
    <t>Resultados del ejercicio</t>
  </si>
  <si>
    <t>RESUMEN</t>
  </si>
  <si>
    <t>FORESTAL</t>
  </si>
  <si>
    <t>CELULOSA</t>
  </si>
  <si>
    <t>Resultado del ejercicio</t>
  </si>
  <si>
    <t>Resultado financiero</t>
  </si>
  <si>
    <t>INVERSIONES</t>
  </si>
  <si>
    <t>Mantenimiento</t>
  </si>
  <si>
    <t>Medioambiental</t>
  </si>
  <si>
    <t>Costes financieros</t>
  </si>
  <si>
    <t>Inversiones financieras temporales a corto</t>
  </si>
  <si>
    <t>Total deuda financiera neta</t>
  </si>
  <si>
    <t>2T10</t>
  </si>
  <si>
    <t>3T10</t>
  </si>
  <si>
    <t>Resultado de operaciones de cobertura</t>
  </si>
  <si>
    <t>Personal</t>
  </si>
  <si>
    <t>Ingresos financieros</t>
  </si>
  <si>
    <t>Gastos financieros</t>
  </si>
  <si>
    <t>Beneficio antes de impuestos</t>
  </si>
  <si>
    <t>Beneficio neto</t>
  </si>
  <si>
    <t>Total activo fijo</t>
  </si>
  <si>
    <t>Inmovilizado material</t>
  </si>
  <si>
    <t>Inmovilizado inmaterial</t>
  </si>
  <si>
    <t>Activos financieros a largo</t>
  </si>
  <si>
    <t>Otros activos no corrientes</t>
  </si>
  <si>
    <t>Caja y otros activos financieros a cp</t>
  </si>
  <si>
    <t>Otros activos corrientes</t>
  </si>
  <si>
    <t>Total activo corriente</t>
  </si>
  <si>
    <t>Total activo</t>
  </si>
  <si>
    <t>Otros Pasivos no corrientes</t>
  </si>
  <si>
    <t>Deuda financiera a largo plazo</t>
  </si>
  <si>
    <t>Provisiones a largo plazo</t>
  </si>
  <si>
    <t>Total pasivos no corrientes</t>
  </si>
  <si>
    <t>Deuda financiera a corto plazo</t>
  </si>
  <si>
    <t>Total pasivos corrientes</t>
  </si>
  <si>
    <t>Total pasivo</t>
  </si>
  <si>
    <t>Balance de situación</t>
  </si>
  <si>
    <t>Estado de flujos de efectivo</t>
  </si>
  <si>
    <t>Otros activos financieros</t>
  </si>
  <si>
    <t>Ventas de celulosa (M€)</t>
  </si>
  <si>
    <t>Cobros y pagos por instrumentos de patrimonio</t>
  </si>
  <si>
    <t>Cobros y pagos por instrumentos de pasivo financiero</t>
  </si>
  <si>
    <t>datos en M€</t>
  </si>
  <si>
    <t>Provisiones a corto plazo</t>
  </si>
  <si>
    <t>Ventas de celulosa (toneladas)</t>
  </si>
  <si>
    <t>Producción de celulosa (toneladas)</t>
  </si>
  <si>
    <t>Precio medio del pool (€/MWh)</t>
  </si>
  <si>
    <t>Compras de electricidad (MWh)</t>
  </si>
  <si>
    <t>Hectáreas de terceros (consorcios)</t>
  </si>
  <si>
    <t>margen EBITDA</t>
  </si>
  <si>
    <t>margen EBIT</t>
  </si>
  <si>
    <t>Impuesto sobre las ganancias</t>
  </si>
  <si>
    <t>Resultado de las coberturas</t>
  </si>
  <si>
    <t>IRS ajuste en valoración</t>
  </si>
  <si>
    <t>Actividad de plantación y mantenimiento</t>
  </si>
  <si>
    <t>Instrumentos de cobertura: pasta y tipo de cambio</t>
  </si>
  <si>
    <t>Inversión forestal en celulosa</t>
  </si>
  <si>
    <t>Inversión forestal en biomasa</t>
  </si>
  <si>
    <t>IRS interés liquidación periodo</t>
  </si>
  <si>
    <t>Intereses de factoring y confirming</t>
  </si>
  <si>
    <t>Costes financieros del equity swap</t>
  </si>
  <si>
    <t>Diferencias de cambio neto</t>
  </si>
  <si>
    <t>Otros gastos financieros</t>
  </si>
  <si>
    <t>2T11</t>
  </si>
  <si>
    <t>3T11</t>
  </si>
  <si>
    <t>4T11</t>
  </si>
  <si>
    <t>Activos no corrientes clasif. como mantenidos para la venta</t>
  </si>
  <si>
    <t>Pasivos no corrientes clasif. como mantenidos para la venta</t>
  </si>
  <si>
    <t>Instrumentos financieros por coberturas lp</t>
  </si>
  <si>
    <t>Mejoras de eficiencia/producción</t>
  </si>
  <si>
    <t>Inversión industrial en biomasa</t>
  </si>
  <si>
    <t>Inversión industrial en celulosa</t>
  </si>
  <si>
    <t>Desinversiones</t>
  </si>
  <si>
    <t>(a) ajustadas por desvios</t>
  </si>
  <si>
    <t>Dividendos</t>
  </si>
  <si>
    <t>1T12</t>
  </si>
  <si>
    <t>2T12</t>
  </si>
  <si>
    <t>3T12</t>
  </si>
  <si>
    <t>4T12</t>
  </si>
  <si>
    <t>Coste €/m3</t>
  </si>
  <si>
    <t>Ventas de electricidad (MWh) (a)</t>
  </si>
  <si>
    <t>Capitalización de gastos financieros</t>
  </si>
  <si>
    <t>Activos no corrientes mantenidos para la venta (neto)</t>
  </si>
  <si>
    <t>(b) aprovisionamientos +/- variación de existencias</t>
  </si>
  <si>
    <t>CAPITAL CIRCULANTE</t>
  </si>
  <si>
    <t>Capital circulante</t>
  </si>
  <si>
    <t>Inversiones Financieras Temporales</t>
  </si>
  <si>
    <t>Pasivos por impuestos sobre ganancias corrientes</t>
  </si>
  <si>
    <t xml:space="preserve">Administraciones Públicas </t>
  </si>
  <si>
    <t>HUELVA 50 MW</t>
  </si>
  <si>
    <t>Precio medio de venta (€/MWh)</t>
  </si>
  <si>
    <t>Resultado consolidado del ejercicio antes de impuestos</t>
  </si>
  <si>
    <t>Ajustes del resultado del ejercicio-</t>
  </si>
  <si>
    <t>Inversiones financieras y otro activo corriente</t>
  </si>
  <si>
    <t>Otros flujos de efectivo de las actividades de explotación-</t>
  </si>
  <si>
    <t>Subvenciones recibidas</t>
  </si>
  <si>
    <t>Instrumentos financieros (Equity swap)</t>
  </si>
  <si>
    <t>Diferencias de conversión</t>
  </si>
  <si>
    <t>Bono</t>
  </si>
  <si>
    <t>1T13</t>
  </si>
  <si>
    <t>Bono-intereses devengados</t>
  </si>
  <si>
    <t>Total deuda financiera neta corporativa</t>
  </si>
  <si>
    <t>Intereses bono</t>
  </si>
  <si>
    <t>Intereses préstamos y lineas de credito</t>
  </si>
  <si>
    <t>Resultado financiero corporativo</t>
  </si>
  <si>
    <t>Resultado imputable a deuda proyecto</t>
  </si>
  <si>
    <t>Total deuda financiera bruta corporativa</t>
  </si>
  <si>
    <t>Cogeneración con biomasa</t>
  </si>
  <si>
    <t>Generación con biomasa</t>
  </si>
  <si>
    <t>Cogeneración con gas natural</t>
  </si>
  <si>
    <t>(b) adicionalmente, a 31/03/13 se han dispuesto 105M€ de deuda sin recurso correspondiente al "project finance" de las plantas de 50MW y 20MW</t>
  </si>
  <si>
    <t>Compras de madera por origen</t>
  </si>
  <si>
    <t>Madera de patrimonio</t>
  </si>
  <si>
    <t>Compras en pie</t>
  </si>
  <si>
    <t>Suministradores</t>
  </si>
  <si>
    <t>Importaciones</t>
  </si>
  <si>
    <r>
      <t>Ventas de electricidad</t>
    </r>
    <r>
      <rPr>
        <vertAlign val="superscript"/>
        <sz val="11"/>
        <color indexed="45"/>
        <rFont val="Calibri"/>
        <family val="2"/>
        <scheme val="minor"/>
      </rPr>
      <t xml:space="preserve"> (a)</t>
    </r>
  </si>
  <si>
    <r>
      <t>Coste de mercancias vendidas</t>
    </r>
    <r>
      <rPr>
        <vertAlign val="superscript"/>
        <sz val="11"/>
        <color indexed="45"/>
        <rFont val="Calibri"/>
        <family val="2"/>
        <scheme val="minor"/>
      </rPr>
      <t xml:space="preserve"> (b)</t>
    </r>
  </si>
  <si>
    <t>Devolución y amortización de otras deudas (Cancelación IRS)</t>
  </si>
  <si>
    <t>Pérdidas de la venta de Uruguay</t>
  </si>
  <si>
    <t>FLUJOS DE EFECTIVO DE LAS ACTIVIDADES DE INVERSION</t>
  </si>
  <si>
    <t>FLUJOS NETOS DE EFECTIVO DE ACTIVIDADES DE EXPLOTACION</t>
  </si>
  <si>
    <t>Cambio según el Estado de Flujos de Efectivo</t>
  </si>
  <si>
    <t xml:space="preserve">Agotamiento de la reserva forestal </t>
  </si>
  <si>
    <t xml:space="preserve">Amortización de activos intangibles </t>
  </si>
  <si>
    <t xml:space="preserve">Variación provisiones y otros gastos a distribuir (neto) </t>
  </si>
  <si>
    <t>Ganancias/Pérdidas por enajenación de activos</t>
  </si>
  <si>
    <t xml:space="preserve">Gastos financieros </t>
  </si>
  <si>
    <t xml:space="preserve">Subvenciones transferidas a resultados </t>
  </si>
  <si>
    <t>Pagos de intereses</t>
  </si>
  <si>
    <t>Cobros de intereses</t>
  </si>
  <si>
    <t>Inversiones</t>
  </si>
  <si>
    <t>FLUJOS NETOS DE LAS ACTIVIDADES DE FINANCIACION</t>
  </si>
  <si>
    <t>VARIACION NETA DEL EFECTIVO O EQUIVALENTES</t>
  </si>
  <si>
    <t>Adquisición de instrumentos de patrimonio propio</t>
  </si>
  <si>
    <t>Enajenación de instrumentos de patrimonio propio</t>
  </si>
  <si>
    <t>Acreedores comerciales y otras deudas</t>
  </si>
  <si>
    <t>Amortización de activos materiales e intangibles</t>
  </si>
  <si>
    <t>Cobros/(Pagos) por impuesto sobre beneficios</t>
  </si>
  <si>
    <t xml:space="preserve">(b) el EBITDA excluyendo el coste de los cultivos está en línea con el criterio que se utilizó al comunicar las expectativas de EBITDA de la plantas </t>
  </si>
  <si>
    <t>Amortización industrial</t>
  </si>
  <si>
    <t>Agotamiento forestal (cultivos energéticos)</t>
  </si>
  <si>
    <r>
      <t>EBITDA ex agotamiento forestal</t>
    </r>
    <r>
      <rPr>
        <vertAlign val="superscript"/>
        <sz val="11"/>
        <color indexed="45"/>
        <rFont val="Calibri"/>
        <family val="2"/>
        <scheme val="minor"/>
      </rPr>
      <t xml:space="preserve"> (b)</t>
    </r>
  </si>
  <si>
    <t>('c) incluyen la operativa de la nueva planta de Huelva de 50MW antes de su recepción</t>
  </si>
  <si>
    <t>Cuenta de pérdidas y ganancias</t>
  </si>
  <si>
    <t>Dotación amortización de inmovilizado</t>
  </si>
  <si>
    <t>Pagos por dividendos y remunerac. otros instr. patrimonio</t>
  </si>
  <si>
    <t>(b) las ventas no incluyen la nueva planta de 50MW de Huelva</t>
  </si>
  <si>
    <t xml:space="preserve">Ventas de celulosa </t>
  </si>
  <si>
    <t>Ventas de electricidad (a)</t>
  </si>
  <si>
    <t>Deuda financiera neta corporativa (b)</t>
  </si>
  <si>
    <t>Precio medio de venta de electricidad (€/MWh) ('c)</t>
  </si>
  <si>
    <t>Ventas de electricidad (M€) (b)</t>
  </si>
  <si>
    <t>Ventas (a)</t>
  </si>
  <si>
    <t>Consumo de madera (m3)</t>
  </si>
  <si>
    <t>Nota: las cifras a cierre de 2012 recogen la venta de hectáreas de Uruguay, acordada en diciembre 2012</t>
  </si>
  <si>
    <t>P&amp;G</t>
  </si>
  <si>
    <t xml:space="preserve">Deudas con entidades de crédito </t>
  </si>
  <si>
    <t xml:space="preserve">Otros pasivos financieros </t>
  </si>
  <si>
    <t>Otros pasivos financieros - subvención</t>
  </si>
  <si>
    <t>Deudas con ent. crédito - comisión de apertura</t>
  </si>
  <si>
    <t>Endeudamiento a largo plazo</t>
  </si>
  <si>
    <t>Deudas con entidades de crédito</t>
  </si>
  <si>
    <t>Otros pasivos financieros</t>
  </si>
  <si>
    <t>Endeudamiento a corto plazo</t>
  </si>
  <si>
    <t>Bono - comisión apertura</t>
  </si>
  <si>
    <t>Deuda proyecto a largo plazo</t>
  </si>
  <si>
    <t>Deuda proyecto a largo - comisión de apertura</t>
  </si>
  <si>
    <t>Deuda proyecto a corto plazo</t>
  </si>
  <si>
    <t>Deuda proyecto a corto - comisión de apertura</t>
  </si>
  <si>
    <t>Deuda proyecto a corto - intereses devengados</t>
  </si>
  <si>
    <t>Deuda con ent. crédito - comisión de apertura</t>
  </si>
  <si>
    <t>Deuda con ent. crédito - intereses devengados</t>
  </si>
  <si>
    <t>Cash cost (€/t) (d)</t>
  </si>
  <si>
    <t>(d) no incluye impacto de la planta de 50MW de Huelva al no ser una actividad relacionada con la producción de celulosa</t>
  </si>
  <si>
    <t>Activos no corrientes mantenidos p. la venta(neto)</t>
  </si>
  <si>
    <t>( c)no incluye impacto de la planta de Huelva 50MW al no ser una actividad relacionada con la producción de celulosa</t>
  </si>
  <si>
    <t xml:space="preserve">RESULTADO FINANCIERO </t>
  </si>
  <si>
    <t>DEUDA FINANCIERA</t>
  </si>
  <si>
    <t>ENERGÍA</t>
  </si>
  <si>
    <t>Cash cost (€/t) (c )</t>
  </si>
  <si>
    <t>(a) incluye 5M€ y 11M€ capitalizados en el 1T13 y 4T12 por la venta de electricidad de la nueva planta de Huelva de 50MW antes de su recepción</t>
  </si>
  <si>
    <t xml:space="preserve">Precio neto de venta de celulosa (€/tonelada) </t>
  </si>
  <si>
    <t>(a) Incluyen 4,6M€ de ventas capitalizadas en enero, previamente a la recepción de la planta; los 10,8M€ del 4T12 se capitalizaron en su totalidad</t>
  </si>
  <si>
    <t>Nota: no se incluyen 12,5M€ correspondientes a la compra  de derechos realizada en dicimebre de 2012 y el resto a subvenciones recibidas</t>
  </si>
  <si>
    <t>Aumento (disminución) deudas con entidades de crédito (neto)</t>
  </si>
  <si>
    <t>Emisión obligaciones y otros v. negociables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</si>
</sst>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_);\(#,##0\)"/>
    <numFmt numFmtId="166" formatCode="_(* #,##0_);_(* \(#,##0\);_(* &quot;-&quot;??_);_(@_)"/>
    <numFmt numFmtId="167" formatCode="_-* #,##0.00\ [$€]_-;\-* #,##0.00\ [$€]_-;_-* &quot;-&quot;??\ [$€]_-;_-@_-"/>
    <numFmt numFmtId="168" formatCode="#,##0.0_);\(#,##0.0\);\-\ "/>
    <numFmt numFmtId="169" formatCode="#,##0.0"/>
    <numFmt numFmtId="170" formatCode="0.0%"/>
    <numFmt numFmtId="171" formatCode="0.0000"/>
    <numFmt numFmtId="172" formatCode="0.0"/>
    <numFmt numFmtId="173" formatCode="#,##0.00_);\(#,##0.00\)"/>
    <numFmt numFmtId="174" formatCode="#,##0.000_ ;[Red]\-#,##0.000\ "/>
    <numFmt numFmtId="175" formatCode="#,##0.0000_);\(#,##0.0000\)"/>
    <numFmt numFmtId="176" formatCode="0_)"/>
    <numFmt numFmtId="177" formatCode="#,##0_ ;[Red]\-#,##0\ "/>
    <numFmt numFmtId="178" formatCode="_*\ #,##0\ _€_-;* \(#,##0\)\ _€_-;_-* &quot;-&quot;\ _€_-;_-@_-"/>
    <numFmt numFmtId="179" formatCode="#,###_);\(#,###\)"/>
    <numFmt numFmtId="180" formatCode="_-* #,##0\ _-;* \(#,##0\)\ _-;_-* &quot;-&quot;\ _-;_-@_-"/>
    <numFmt numFmtId="181" formatCode="#,##0.0_);\(#,##0.0\);\-"/>
    <numFmt numFmtId="182" formatCode="0.0%;\(0.0%\);\-"/>
    <numFmt numFmtId="183" formatCode="#,##0.0;\(#,##0.0\);\-"/>
    <numFmt numFmtId="184" formatCode="0.000000"/>
    <numFmt numFmtId="185" formatCode="_(* #,##0.0_);_(* \(#,##0.0\);_(* &quot;-&quot;??_);_(@_)"/>
    <numFmt numFmtId="186" formatCode="#,##0_)"/>
    <numFmt numFmtId="187" formatCode="###0.00_)"/>
    <numFmt numFmtId="188" formatCode="0.0_W"/>
    <numFmt numFmtId="189" formatCode="#,##0\ \ ;\(#,##0\)\ \ "/>
    <numFmt numFmtId="190" formatCode="#."/>
    <numFmt numFmtId="191" formatCode="_(* #,##0_);_(* \(#,##0\);_(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-* #,##0\ _p_t_a_-;\-* #,##0\ _p_t_a_-;_-* &quot;-&quot;\ _p_t_a_-;_-@_-"/>
    <numFmt numFmtId="195" formatCode="#,##0.0\ %;\(#,##0.0\ %\);\-\ \%"/>
    <numFmt numFmtId="196" formatCode="_*\ #,##0.0\ _€_-;* \(#,##0.0\)\ _€_-;_-* &quot;-&quot;\ _€_-;_-@_-"/>
  </numFmts>
  <fonts count="99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WISS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"/>
      <name val="Arial"/>
      <family val="2"/>
    </font>
    <font>
      <sz val="8"/>
      <name val="Helv"/>
      <family val="2"/>
    </font>
    <font>
      <b/>
      <sz val="14"/>
      <name val="Helv"/>
      <family val="2"/>
    </font>
    <font>
      <u val="single"/>
      <sz val="12"/>
      <color indexed="12"/>
      <name val="Arial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45"/>
      <name val="Calibri"/>
      <family val="2"/>
      <scheme val="minor"/>
    </font>
    <font>
      <b/>
      <sz val="11"/>
      <color indexed="45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5F5F5F"/>
      <name val="Calibri"/>
      <family val="2"/>
      <scheme val="minor"/>
    </font>
    <font>
      <vertAlign val="superscript"/>
      <sz val="11"/>
      <color indexed="45"/>
      <name val="Calibri"/>
      <family val="2"/>
      <scheme val="minor"/>
    </font>
    <font>
      <b/>
      <sz val="11"/>
      <color rgb="FF5F5F5F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1"/>
      <color rgb="FF595959"/>
      <name val="Calibri"/>
      <family val="2"/>
      <scheme val="minor"/>
    </font>
    <font>
      <b/>
      <sz val="10"/>
      <color indexed="45"/>
      <name val="Calibri"/>
      <family val="2"/>
      <scheme val="minor"/>
    </font>
    <font>
      <sz val="11"/>
      <color theme="1" tint="0.34999001026153564"/>
      <name val="Calibri"/>
      <family val="2"/>
      <scheme val="minor"/>
    </font>
    <font>
      <b/>
      <sz val="13"/>
      <color indexed="45"/>
      <name val="Calibri"/>
      <family val="2"/>
      <scheme val="minor"/>
    </font>
    <font>
      <sz val="8"/>
      <color indexed="45"/>
      <name val="Calibri"/>
      <family val="2"/>
      <scheme val="minor"/>
    </font>
    <font>
      <sz val="10"/>
      <color rgb="FF5F5F5F"/>
      <name val="Calibri"/>
      <family val="2"/>
      <scheme val="minor"/>
    </font>
    <font>
      <b/>
      <sz val="12"/>
      <color indexed="45"/>
      <name val="Calibri"/>
      <family val="2"/>
      <scheme val="minor"/>
    </font>
    <font>
      <b/>
      <sz val="12"/>
      <color rgb="FF595959"/>
      <name val="Calibri"/>
      <family val="2"/>
      <scheme val="minor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indexed="22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 style="thin">
        <color indexed="58"/>
      </top>
      <bottom style="medium">
        <color indexed="5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dotted">
        <color indexed="58"/>
      </right>
      <top/>
      <bottom/>
    </border>
    <border>
      <left style="dotted">
        <color indexed="58"/>
      </left>
      <right/>
      <top/>
      <bottom/>
    </border>
    <border>
      <left style="dotted">
        <color indexed="58"/>
      </left>
      <right style="dotted">
        <color indexed="58"/>
      </right>
      <top/>
      <bottom/>
    </border>
    <border>
      <left/>
      <right/>
      <top style="medium">
        <color indexed="45"/>
      </top>
      <bottom/>
    </border>
    <border>
      <left/>
      <right/>
      <top/>
      <bottom style="medium">
        <color indexed="45"/>
      </bottom>
    </border>
    <border>
      <left/>
      <right style="dotted"/>
      <top/>
      <bottom/>
    </border>
    <border>
      <left/>
      <right style="dotted"/>
      <top style="medium">
        <color indexed="45"/>
      </top>
      <bottom/>
    </border>
    <border>
      <left style="dotted">
        <color indexed="58"/>
      </left>
      <right/>
      <top/>
      <bottom style="medium">
        <color indexed="58"/>
      </bottom>
    </border>
    <border>
      <left/>
      <right/>
      <top/>
      <bottom style="medium">
        <color indexed="58"/>
      </bottom>
    </border>
    <border>
      <left style="dotted">
        <color indexed="58"/>
      </left>
      <right style="dotted">
        <color indexed="58"/>
      </right>
      <top/>
      <bottom style="medium">
        <color indexed="58"/>
      </bottom>
    </border>
    <border>
      <left style="dotted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 style="dotted">
        <color indexed="58"/>
      </left>
      <right style="dotted">
        <color indexed="58"/>
      </right>
      <top style="medium">
        <color indexed="58"/>
      </top>
      <bottom/>
    </border>
    <border>
      <left style="dotted">
        <color indexed="45"/>
      </left>
      <right style="dotted">
        <color indexed="45"/>
      </right>
      <top/>
      <bottom/>
    </border>
    <border>
      <left style="dotted">
        <color indexed="45"/>
      </left>
      <right style="dotted">
        <color indexed="45"/>
      </right>
      <top/>
      <bottom style="medium">
        <color indexed="45"/>
      </bottom>
    </border>
    <border>
      <left style="dotted"/>
      <right style="dotted"/>
      <top/>
      <bottom style="medium">
        <color indexed="45"/>
      </bottom>
    </border>
    <border>
      <left/>
      <right/>
      <top/>
      <bottom style="medium">
        <color rgb="FF595959"/>
      </bottom>
    </border>
    <border>
      <left style="dotted">
        <color rgb="FF595959"/>
      </left>
      <right style="dotted">
        <color rgb="FF595959"/>
      </right>
      <top/>
      <bottom style="medium">
        <color rgb="FF595959"/>
      </bottom>
    </border>
    <border>
      <left/>
      <right/>
      <top style="medium">
        <color rgb="FF595959"/>
      </top>
      <bottom/>
    </border>
    <border>
      <left style="dotted">
        <color indexed="45"/>
      </left>
      <right style="dotted">
        <color indexed="45"/>
      </right>
      <top/>
      <bottom style="medium">
        <color rgb="FF595959"/>
      </bottom>
    </border>
    <border>
      <left style="dotted"/>
      <right style="dotted"/>
      <top/>
      <bottom/>
    </border>
    <border>
      <left style="dotted">
        <color indexed="45"/>
      </left>
      <right style="dotted">
        <color indexed="45"/>
      </right>
      <top style="medium">
        <color indexed="45"/>
      </top>
      <bottom/>
    </border>
    <border>
      <left style="dotted">
        <color indexed="45"/>
      </left>
      <right style="dotted">
        <color indexed="45"/>
      </right>
      <top style="medium">
        <color rgb="FF595959"/>
      </top>
      <bottom/>
    </border>
    <border>
      <left style="dotted">
        <color rgb="FF595959"/>
      </left>
      <right style="dotted">
        <color rgb="FF595959"/>
      </right>
      <top/>
      <bottom/>
    </border>
    <border>
      <left style="dotted">
        <color rgb="FF595959"/>
      </left>
      <right style="dotted">
        <color rgb="FF595959"/>
      </right>
      <top style="medium">
        <color rgb="FF595959"/>
      </top>
      <bottom/>
    </border>
    <border>
      <left style="dotted">
        <color indexed="45"/>
      </left>
      <right/>
      <top/>
      <bottom style="medium">
        <color indexed="45"/>
      </bottom>
    </border>
  </borders>
  <cellStyleXfs count="2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3" borderId="0" applyNumberFormat="0" applyBorder="0" applyAlignment="0" applyProtection="0"/>
    <xf numFmtId="0" fontId="42" fillId="20" borderId="1" applyNumberFormat="0" applyAlignment="0" applyProtection="0"/>
    <xf numFmtId="0" fontId="5" fillId="21" borderId="2" applyNumberFormat="0" applyAlignment="0" applyProtection="0"/>
    <xf numFmtId="167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4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7" borderId="1" applyNumberFormat="0" applyAlignment="0" applyProtection="0"/>
    <xf numFmtId="0" fontId="49" fillId="0" borderId="6" applyNumberFormat="0" applyFill="0" applyAlignment="0" applyProtection="0"/>
    <xf numFmtId="43" fontId="0" fillId="0" borderId="0" applyFont="0" applyFill="0" applyBorder="0" applyAlignment="0" applyProtection="0"/>
    <xf numFmtId="0" fontId="50" fillId="22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23" borderId="7" applyNumberFormat="0" applyFont="0" applyAlignment="0" applyProtection="0"/>
    <xf numFmtId="0" fontId="51" fillId="20" borderId="8" applyNumberForma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181" fontId="57" fillId="0" borderId="0" applyFont="0" applyFill="0" applyBorder="0">
      <alignment horizontal="right" vertical="center"/>
      <protection locked="0"/>
    </xf>
    <xf numFmtId="181" fontId="58" fillId="24" borderId="10" applyProtection="0">
      <alignment vertical="center"/>
    </xf>
    <xf numFmtId="181" fontId="60" fillId="25" borderId="10">
      <alignment horizontal="left" vertical="center" indent="1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 horizontal="center" vertical="center" wrapText="1"/>
      <protection/>
    </xf>
    <xf numFmtId="3" fontId="0" fillId="0" borderId="0" applyFont="0" applyFill="0" applyBorder="0" applyAlignment="0" applyProtection="0"/>
    <xf numFmtId="0" fontId="62" fillId="0" borderId="0">
      <alignment horizontal="left" vertical="center" wrapText="1"/>
      <protection/>
    </xf>
    <xf numFmtId="185" fontId="0" fillId="0" borderId="0" applyFont="0" applyFill="0" applyBorder="0" applyAlignment="0" applyProtection="0"/>
    <xf numFmtId="3" fontId="63" fillId="0" borderId="11">
      <alignment/>
      <protection/>
    </xf>
    <xf numFmtId="186" fontId="63" fillId="0" borderId="11">
      <alignment horizontal="right" vertical="center"/>
      <protection/>
    </xf>
    <xf numFmtId="49" fontId="64" fillId="0" borderId="11">
      <alignment horizontal="left" vertical="center"/>
      <protection/>
    </xf>
    <xf numFmtId="0" fontId="65" fillId="0" borderId="11" applyNumberFormat="0" applyFill="0">
      <alignment horizontal="right"/>
      <protection/>
    </xf>
    <xf numFmtId="188" fontId="65" fillId="0" borderId="11">
      <alignment horizontal="right"/>
      <protection/>
    </xf>
    <xf numFmtId="0" fontId="0" fillId="0" borderId="0" applyFont="0" applyFill="0" applyBorder="0" applyAlignment="0" applyProtection="0"/>
    <xf numFmtId="189" fontId="0" fillId="0" borderId="0">
      <alignment/>
      <protection/>
    </xf>
    <xf numFmtId="184" fontId="0" fillId="0" borderId="0">
      <alignment horizontal="left" wrapText="1"/>
      <protection/>
    </xf>
    <xf numFmtId="44" fontId="0" fillId="0" borderId="0" applyFont="0" applyFill="0" applyBorder="0" applyAlignment="0" applyProtection="0"/>
    <xf numFmtId="190" fontId="66" fillId="0" borderId="0">
      <alignment/>
      <protection locked="0"/>
    </xf>
    <xf numFmtId="190" fontId="66" fillId="0" borderId="0">
      <alignment/>
      <protection locked="0"/>
    </xf>
    <xf numFmtId="190" fontId="66" fillId="0" borderId="0">
      <alignment/>
      <protection locked="0"/>
    </xf>
    <xf numFmtId="190" fontId="66" fillId="0" borderId="0">
      <alignment/>
      <protection locked="0"/>
    </xf>
    <xf numFmtId="190" fontId="66" fillId="0" borderId="0">
      <alignment/>
      <protection locked="0"/>
    </xf>
    <xf numFmtId="190" fontId="66" fillId="0" borderId="0">
      <alignment/>
      <protection locked="0"/>
    </xf>
    <xf numFmtId="190" fontId="66" fillId="0" borderId="0">
      <alignment/>
      <protection locked="0"/>
    </xf>
    <xf numFmtId="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">
      <alignment horizontal="left"/>
      <protection/>
    </xf>
    <xf numFmtId="0" fontId="69" fillId="0" borderId="12">
      <alignment horizontal="right" vertical="center"/>
      <protection/>
    </xf>
    <xf numFmtId="0" fontId="70" fillId="0" borderId="11">
      <alignment horizontal="left" vertical="center"/>
      <protection/>
    </xf>
    <xf numFmtId="0" fontId="65" fillId="0" borderId="11">
      <alignment horizontal="left" vertical="center"/>
      <protection/>
    </xf>
    <xf numFmtId="0" fontId="71" fillId="0" borderId="11">
      <alignment horizontal="left"/>
      <protection/>
    </xf>
    <xf numFmtId="0" fontId="71" fillId="26" borderId="0">
      <alignment horizontal="centerContinuous" wrapText="1"/>
      <protection/>
    </xf>
    <xf numFmtId="49" fontId="71" fillId="26" borderId="13">
      <alignment horizontal="left" vertical="center"/>
      <protection/>
    </xf>
    <xf numFmtId="0" fontId="71" fillId="26" borderId="0">
      <alignment horizontal="centerContinuous" vertical="center" wrapText="1"/>
      <protection/>
    </xf>
    <xf numFmtId="0" fontId="75" fillId="0" borderId="0" applyNumberFormat="0" applyFill="0" applyBorder="0">
      <alignment/>
      <protection locked="0"/>
    </xf>
    <xf numFmtId="41" fontId="1" fillId="0" borderId="0" applyFont="0" applyFill="0" applyBorder="0" applyAlignment="0" applyProtection="0"/>
    <xf numFmtId="191" fontId="72" fillId="0" borderId="0" applyFont="0" applyFill="0" applyBorder="0" applyAlignment="0" applyProtection="0"/>
    <xf numFmtId="192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193" fontId="72" fillId="0" borderId="0" applyFont="0" applyFill="0" applyBorder="0" applyAlignment="0" applyProtection="0"/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59" fillId="0" borderId="0" applyFont="0" applyFill="0" applyBorder="0" applyProtection="0">
      <alignment vertical="center"/>
    </xf>
    <xf numFmtId="3" fontId="63" fillId="0" borderId="0">
      <alignment horizontal="left" vertical="center"/>
      <protection/>
    </xf>
    <xf numFmtId="0" fontId="61" fillId="0" borderId="0">
      <alignment horizontal="left" vertical="center"/>
      <protection/>
    </xf>
    <xf numFmtId="194" fontId="0" fillId="0" borderId="0" applyFont="0" applyFill="0" applyBorder="0" applyAlignment="0" applyProtection="0"/>
    <xf numFmtId="0" fontId="73" fillId="0" borderId="0">
      <alignment horizontal="right"/>
      <protection/>
    </xf>
    <xf numFmtId="49" fontId="73" fillId="0" borderId="0">
      <alignment horizontal="center"/>
      <protection/>
    </xf>
    <xf numFmtId="0" fontId="64" fillId="0" borderId="0">
      <alignment horizontal="right"/>
      <protection/>
    </xf>
    <xf numFmtId="0" fontId="73" fillId="0" borderId="0">
      <alignment horizontal="left"/>
      <protection/>
    </xf>
    <xf numFmtId="49" fontId="63" fillId="0" borderId="0">
      <alignment horizontal="left" vertical="center"/>
      <protection/>
    </xf>
    <xf numFmtId="49" fontId="64" fillId="0" borderId="11">
      <alignment horizontal="left" vertical="center"/>
      <protection/>
    </xf>
    <xf numFmtId="49" fontId="61" fillId="0" borderId="11" applyFill="0">
      <alignment horizontal="left" vertical="center"/>
      <protection/>
    </xf>
    <xf numFmtId="49" fontId="64" fillId="0" borderId="11">
      <alignment horizontal="left"/>
      <protection/>
    </xf>
    <xf numFmtId="0" fontId="63" fillId="0" borderId="0" applyNumberFormat="0">
      <alignment horizontal="right"/>
      <protection/>
    </xf>
    <xf numFmtId="0" fontId="69" fillId="27" borderId="0">
      <alignment horizontal="centerContinuous" vertical="center" wrapText="1"/>
      <protection/>
    </xf>
    <xf numFmtId="0" fontId="69" fillId="0" borderId="14">
      <alignment horizontal="left" vertical="center"/>
      <protection/>
    </xf>
    <xf numFmtId="0" fontId="74" fillId="0" borderId="0">
      <alignment horizontal="left" vertical="top"/>
      <protection/>
    </xf>
    <xf numFmtId="0" fontId="71" fillId="0" borderId="0">
      <alignment horizontal="left"/>
      <protection/>
    </xf>
    <xf numFmtId="0" fontId="62" fillId="0" borderId="0">
      <alignment horizontal="left"/>
      <protection/>
    </xf>
    <xf numFmtId="0" fontId="65" fillId="0" borderId="0">
      <alignment horizontal="left"/>
      <protection/>
    </xf>
    <xf numFmtId="0" fontId="74" fillId="0" borderId="0">
      <alignment horizontal="left" vertical="top"/>
      <protection/>
    </xf>
    <xf numFmtId="0" fontId="62" fillId="0" borderId="0">
      <alignment horizontal="left"/>
      <protection/>
    </xf>
    <xf numFmtId="0" fontId="65" fillId="0" borderId="0">
      <alignment horizontal="left"/>
      <protection/>
    </xf>
    <xf numFmtId="49" fontId="63" fillId="0" borderId="11">
      <alignment horizontal="left"/>
      <protection/>
    </xf>
    <xf numFmtId="0" fontId="69" fillId="0" borderId="12">
      <alignment horizontal="left"/>
      <protection/>
    </xf>
    <xf numFmtId="0" fontId="71" fillId="0" borderId="0">
      <alignment horizontal="left" vertical="center"/>
      <protection/>
    </xf>
    <xf numFmtId="49" fontId="73" fillId="0" borderId="11">
      <alignment horizontal="left"/>
      <protection/>
    </xf>
    <xf numFmtId="0" fontId="1" fillId="0" borderId="0">
      <alignment/>
      <protection/>
    </xf>
    <xf numFmtId="167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195" fontId="59" fillId="0" borderId="0" applyFont="0" applyFill="0" applyBorder="0" applyProtection="0">
      <alignment vertical="center"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76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20" borderId="1" applyNumberFormat="0" applyAlignment="0" applyProtection="0"/>
    <xf numFmtId="0" fontId="48" fillId="7" borderId="1" applyNumberFormat="0" applyAlignment="0" applyProtection="0"/>
    <xf numFmtId="0" fontId="0" fillId="23" borderId="7" applyNumberFormat="0" applyFont="0" applyAlignment="0" applyProtection="0"/>
    <xf numFmtId="0" fontId="51" fillId="20" borderId="8" applyNumberFormat="0" applyAlignment="0" applyProtection="0"/>
    <xf numFmtId="0" fontId="54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57" fillId="0" borderId="0">
      <alignment/>
      <protection/>
    </xf>
    <xf numFmtId="0" fontId="59" fillId="0" borderId="0">
      <alignment/>
      <protection/>
    </xf>
    <xf numFmtId="0" fontId="77" fillId="0" borderId="0">
      <alignment/>
      <protection/>
    </xf>
    <xf numFmtId="0" fontId="1" fillId="0" borderId="0">
      <alignment/>
      <protection/>
    </xf>
    <xf numFmtId="9" fontId="78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43" fontId="21" fillId="0" borderId="0" applyFont="0" applyFill="0" applyBorder="0" applyAlignment="0" applyProtection="0"/>
    <xf numFmtId="0" fontId="21" fillId="0" borderId="0">
      <alignment/>
      <protection/>
    </xf>
    <xf numFmtId="165" fontId="2" fillId="0" borderId="0">
      <alignment/>
      <protection/>
    </xf>
    <xf numFmtId="9" fontId="21" fillId="0" borderId="0" applyFont="0" applyFill="0" applyBorder="0" applyAlignment="0" applyProtection="0"/>
  </cellStyleXfs>
  <cellXfs count="393">
    <xf numFmtId="0" fontId="0" fillId="0" borderId="0" xfId="0"/>
    <xf numFmtId="0" fontId="0" fillId="0" borderId="0" xfId="20" applyFont="1" applyFill="1" applyBorder="1">
      <alignment/>
      <protection/>
    </xf>
    <xf numFmtId="0" fontId="7" fillId="0" borderId="0" xfId="20" applyFont="1" applyBorder="1" applyAlignment="1">
      <alignment wrapText="1"/>
      <protection/>
    </xf>
    <xf numFmtId="0" fontId="8" fillId="0" borderId="15" xfId="20" applyFont="1" applyBorder="1">
      <alignment/>
      <protection/>
    </xf>
    <xf numFmtId="166" fontId="8" fillId="0" borderId="15" xfId="20" applyNumberFormat="1" applyFont="1" applyBorder="1">
      <alignment/>
      <protection/>
    </xf>
    <xf numFmtId="0" fontId="9" fillId="0" borderId="0" xfId="20" applyFont="1" applyBorder="1">
      <alignment/>
      <protection/>
    </xf>
    <xf numFmtId="0" fontId="10" fillId="0" borderId="0" xfId="20" applyFont="1" applyAlignment="1">
      <alignment horizontal="left" indent="1"/>
      <protection/>
    </xf>
    <xf numFmtId="0" fontId="10" fillId="0" borderId="0" xfId="20" applyFont="1">
      <alignment/>
      <protection/>
    </xf>
    <xf numFmtId="166" fontId="10" fillId="0" borderId="0" xfId="20" applyNumberFormat="1" applyFont="1">
      <alignment/>
      <protection/>
    </xf>
    <xf numFmtId="166" fontId="11" fillId="0" borderId="0" xfId="20" applyNumberFormat="1" applyFont="1">
      <alignment/>
      <protection/>
    </xf>
    <xf numFmtId="166" fontId="10" fillId="0" borderId="0" xfId="64" applyNumberFormat="1" applyFont="1" applyBorder="1">
      <alignment/>
      <protection/>
    </xf>
    <xf numFmtId="3" fontId="12" fillId="0" borderId="0" xfId="20" applyNumberFormat="1" applyFont="1" applyBorder="1">
      <alignment/>
      <protection/>
    </xf>
    <xf numFmtId="0" fontId="13" fillId="0" borderId="0" xfId="20" applyFont="1" applyBorder="1">
      <alignment/>
      <protection/>
    </xf>
    <xf numFmtId="0" fontId="14" fillId="0" borderId="0" xfId="20" applyFont="1" applyAlignment="1">
      <alignment horizontal="left" indent="1"/>
      <protection/>
    </xf>
    <xf numFmtId="166" fontId="14" fillId="0" borderId="0" xfId="20" applyNumberFormat="1" applyFont="1">
      <alignment/>
      <protection/>
    </xf>
    <xf numFmtId="166" fontId="15" fillId="0" borderId="0" xfId="20" applyNumberFormat="1" applyFont="1">
      <alignment/>
      <protection/>
    </xf>
    <xf numFmtId="3" fontId="16" fillId="0" borderId="0" xfId="20" applyNumberFormat="1" applyFont="1" applyBorder="1">
      <alignment/>
      <protection/>
    </xf>
    <xf numFmtId="0" fontId="17" fillId="0" borderId="0" xfId="20" applyFont="1" applyBorder="1">
      <alignment/>
      <protection/>
    </xf>
    <xf numFmtId="10" fontId="16" fillId="0" borderId="0" xfId="70" applyNumberFormat="1" applyFont="1" applyBorder="1"/>
    <xf numFmtId="166" fontId="13" fillId="0" borderId="0" xfId="20" applyNumberFormat="1" applyFont="1" applyBorder="1">
      <alignment/>
      <protection/>
    </xf>
    <xf numFmtId="166" fontId="17" fillId="0" borderId="0" xfId="20" applyNumberFormat="1" applyFont="1" applyBorder="1">
      <alignment/>
      <protection/>
    </xf>
    <xf numFmtId="0" fontId="8" fillId="0" borderId="0" xfId="20" applyFont="1" applyBorder="1">
      <alignment/>
      <protection/>
    </xf>
    <xf numFmtId="166" fontId="8" fillId="0" borderId="0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1" fillId="0" borderId="0" xfId="20" applyFont="1">
      <alignment/>
      <protection/>
    </xf>
    <xf numFmtId="0" fontId="18" fillId="0" borderId="0" xfId="20" applyFont="1">
      <alignment/>
      <protection/>
    </xf>
    <xf numFmtId="166" fontId="18" fillId="0" borderId="0" xfId="64" applyNumberFormat="1" applyFont="1" applyBorder="1">
      <alignment/>
      <protection/>
    </xf>
    <xf numFmtId="166" fontId="18" fillId="0" borderId="0" xfId="20" applyNumberFormat="1" applyFont="1">
      <alignment/>
      <protection/>
    </xf>
    <xf numFmtId="3" fontId="19" fillId="0" borderId="0" xfId="20" applyNumberFormat="1" applyFont="1" applyBorder="1">
      <alignment/>
      <protection/>
    </xf>
    <xf numFmtId="0" fontId="19" fillId="0" borderId="0" xfId="20" applyFont="1" applyBorder="1">
      <alignment/>
      <protection/>
    </xf>
    <xf numFmtId="0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3" fontId="4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6" xfId="20" applyFont="1" applyBorder="1">
      <alignment/>
      <protection/>
    </xf>
    <xf numFmtId="166" fontId="10" fillId="0" borderId="17" xfId="64" applyNumberFormat="1" applyFont="1" applyBorder="1">
      <alignment/>
      <protection/>
    </xf>
    <xf numFmtId="0" fontId="4" fillId="0" borderId="17" xfId="20" applyFont="1" applyBorder="1">
      <alignment/>
      <protection/>
    </xf>
    <xf numFmtId="166" fontId="10" fillId="0" borderId="18" xfId="64" applyNumberFormat="1" applyFont="1" applyBorder="1">
      <alignment/>
      <protection/>
    </xf>
    <xf numFmtId="4" fontId="4" fillId="0" borderId="0" xfId="20" applyNumberFormat="1" applyFont="1">
      <alignment/>
      <protection/>
    </xf>
    <xf numFmtId="165" fontId="0" fillId="0" borderId="0" xfId="20" applyNumberFormat="1" applyFont="1">
      <alignment/>
      <protection/>
    </xf>
    <xf numFmtId="0" fontId="9" fillId="0" borderId="19" xfId="20" applyFont="1" applyBorder="1">
      <alignment/>
      <protection/>
    </xf>
    <xf numFmtId="0" fontId="9" fillId="0" borderId="20" xfId="20" applyFont="1" applyBorder="1" applyAlignment="1">
      <alignment horizontal="center"/>
      <protection/>
    </xf>
    <xf numFmtId="0" fontId="9" fillId="0" borderId="21" xfId="20" applyFont="1" applyBorder="1">
      <alignment/>
      <protection/>
    </xf>
    <xf numFmtId="0" fontId="13" fillId="0" borderId="22" xfId="20" applyFont="1" applyBorder="1">
      <alignment/>
      <protection/>
    </xf>
    <xf numFmtId="166" fontId="13" fillId="0" borderId="23" xfId="20" applyNumberFormat="1" applyFont="1" applyBorder="1">
      <alignment/>
      <protection/>
    </xf>
    <xf numFmtId="10" fontId="12" fillId="0" borderId="24" xfId="70" applyNumberFormat="1" applyFont="1" applyBorder="1"/>
    <xf numFmtId="0" fontId="13" fillId="0" borderId="25" xfId="20" applyFont="1" applyBorder="1">
      <alignment/>
      <protection/>
    </xf>
    <xf numFmtId="166" fontId="13" fillId="0" borderId="26" xfId="20" applyNumberFormat="1" applyFont="1" applyBorder="1">
      <alignment/>
      <protection/>
    </xf>
    <xf numFmtId="0" fontId="13" fillId="0" borderId="27" xfId="20" applyFont="1" applyBorder="1">
      <alignment/>
      <protection/>
    </xf>
    <xf numFmtId="166" fontId="13" fillId="0" borderId="28" xfId="20" applyNumberFormat="1" applyFont="1" applyBorder="1">
      <alignment/>
      <protection/>
    </xf>
    <xf numFmtId="0" fontId="13" fillId="0" borderId="29" xfId="20" applyFont="1" applyBorder="1">
      <alignment/>
      <protection/>
    </xf>
    <xf numFmtId="0" fontId="0" fillId="0" borderId="0" xfId="20" applyFont="1" applyFill="1">
      <alignment/>
      <protection/>
    </xf>
    <xf numFmtId="174" fontId="22" fillId="0" borderId="0" xfId="20" applyNumberFormat="1" applyFont="1" applyAlignment="1" applyProtection="1">
      <alignment horizontal="right"/>
      <protection/>
    </xf>
    <xf numFmtId="171" fontId="0" fillId="0" borderId="0" xfId="20" applyNumberFormat="1" applyFont="1" applyFill="1" applyBorder="1" applyProtection="1">
      <alignment/>
      <protection/>
    </xf>
    <xf numFmtId="165" fontId="23" fillId="0" borderId="0" xfId="20" applyNumberFormat="1" applyFont="1" applyFill="1" applyBorder="1" applyProtection="1">
      <alignment/>
      <protection/>
    </xf>
    <xf numFmtId="165" fontId="23" fillId="28" borderId="0" xfId="20" applyNumberFormat="1" applyFont="1" applyFill="1" applyBorder="1" applyProtection="1">
      <alignment/>
      <protection/>
    </xf>
    <xf numFmtId="175" fontId="7" fillId="28" borderId="0" xfId="20" applyNumberFormat="1" applyFont="1" applyFill="1" applyBorder="1">
      <alignment/>
      <protection/>
    </xf>
    <xf numFmtId="9" fontId="7" fillId="0" borderId="0" xfId="70" applyFont="1" applyProtection="1">
      <protection/>
    </xf>
    <xf numFmtId="175" fontId="7" fillId="0" borderId="30" xfId="20" applyNumberFormat="1" applyFont="1" applyBorder="1">
      <alignment/>
      <protection/>
    </xf>
    <xf numFmtId="175" fontId="7" fillId="0" borderId="0" xfId="20" applyNumberFormat="1" applyFont="1" applyBorder="1">
      <alignment/>
      <protection/>
    </xf>
    <xf numFmtId="174" fontId="22" fillId="0" borderId="0" xfId="20" applyNumberFormat="1" applyFont="1" applyFill="1" applyBorder="1" applyProtection="1">
      <alignment/>
      <protection/>
    </xf>
    <xf numFmtId="174" fontId="22" fillId="28" borderId="0" xfId="20" applyNumberFormat="1" applyFont="1" applyFill="1" applyBorder="1" applyProtection="1">
      <alignment/>
      <protection/>
    </xf>
    <xf numFmtId="174" fontId="22" fillId="28" borderId="0" xfId="20" applyNumberFormat="1" applyFont="1" applyFill="1" applyProtection="1">
      <alignment/>
      <protection/>
    </xf>
    <xf numFmtId="174" fontId="22" fillId="0" borderId="0" xfId="70" applyNumberFormat="1" applyFont="1" applyFill="1" applyAlignment="1" applyProtection="1">
      <alignment horizontal="center"/>
      <protection/>
    </xf>
    <xf numFmtId="174" fontId="22" fillId="0" borderId="0" xfId="20" applyNumberFormat="1" applyFont="1" applyProtection="1">
      <alignment/>
      <protection/>
    </xf>
    <xf numFmtId="165" fontId="24" fillId="16" borderId="0" xfId="20" applyNumberFormat="1" applyFont="1" applyFill="1" applyBorder="1" applyProtection="1">
      <alignment/>
      <protection/>
    </xf>
    <xf numFmtId="165" fontId="23" fillId="16" borderId="0" xfId="20" applyNumberFormat="1" applyFont="1" applyFill="1" applyBorder="1" applyProtection="1">
      <alignment/>
      <protection/>
    </xf>
    <xf numFmtId="165" fontId="23" fillId="16" borderId="0" xfId="20" applyNumberFormat="1" applyFont="1" applyFill="1" applyProtection="1">
      <alignment/>
      <protection/>
    </xf>
    <xf numFmtId="9" fontId="7" fillId="16" borderId="0" xfId="70" applyFont="1" applyFill="1" applyProtection="1">
      <protection/>
    </xf>
    <xf numFmtId="165" fontId="0" fillId="28" borderId="0" xfId="20" applyNumberFormat="1" applyFont="1" applyFill="1">
      <alignment/>
      <protection/>
    </xf>
    <xf numFmtId="165" fontId="23" fillId="28" borderId="0" xfId="20" applyNumberFormat="1" applyFont="1" applyFill="1" applyProtection="1">
      <alignment/>
      <protection/>
    </xf>
    <xf numFmtId="9" fontId="7" fillId="28" borderId="0" xfId="70" applyFont="1" applyFill="1" applyProtection="1">
      <protection/>
    </xf>
    <xf numFmtId="165" fontId="25" fillId="28" borderId="0" xfId="20" applyNumberFormat="1" applyFont="1" applyFill="1" applyProtection="1">
      <alignment/>
      <protection/>
    </xf>
    <xf numFmtId="176" fontId="26" fillId="28" borderId="0" xfId="20" applyNumberFormat="1" applyFont="1" applyFill="1" applyBorder="1" applyAlignment="1" applyProtection="1">
      <alignment horizontal="center"/>
      <protection/>
    </xf>
    <xf numFmtId="165" fontId="27" fillId="28" borderId="0" xfId="20" applyNumberFormat="1" applyFont="1" applyFill="1" applyBorder="1" applyProtection="1">
      <alignment/>
      <protection/>
    </xf>
    <xf numFmtId="0" fontId="26" fillId="16" borderId="31" xfId="20" applyFont="1" applyFill="1" applyBorder="1" applyAlignment="1" applyProtection="1">
      <alignment horizontal="center"/>
      <protection/>
    </xf>
    <xf numFmtId="170" fontId="6" fillId="16" borderId="31" xfId="70" applyNumberFormat="1" applyFont="1" applyFill="1" applyBorder="1" applyAlignment="1" applyProtection="1">
      <alignment horizontal="center"/>
      <protection/>
    </xf>
    <xf numFmtId="165" fontId="26" fillId="28" borderId="0" xfId="20" applyNumberFormat="1" applyFont="1" applyFill="1" applyBorder="1" applyAlignment="1" applyProtection="1">
      <alignment horizontal="center"/>
      <protection/>
    </xf>
    <xf numFmtId="0" fontId="26" fillId="16" borderId="32" xfId="20" applyFont="1" applyFill="1" applyBorder="1" applyAlignment="1" applyProtection="1">
      <alignment horizontal="center"/>
      <protection/>
    </xf>
    <xf numFmtId="170" fontId="6" fillId="16" borderId="32" xfId="70" applyNumberFormat="1" applyFont="1" applyFill="1" applyBorder="1" applyAlignment="1" applyProtection="1" quotePrefix="1">
      <alignment horizontal="center"/>
      <protection/>
    </xf>
    <xf numFmtId="165" fontId="26" fillId="16" borderId="33" xfId="20" applyNumberFormat="1" applyFont="1" applyFill="1" applyBorder="1" applyProtection="1">
      <alignment/>
      <protection/>
    </xf>
    <xf numFmtId="165" fontId="28" fillId="28" borderId="0" xfId="20" applyNumberFormat="1" applyFont="1" applyFill="1" applyBorder="1" applyProtection="1">
      <alignment/>
      <protection/>
    </xf>
    <xf numFmtId="165" fontId="28" fillId="4" borderId="33" xfId="20" applyNumberFormat="1" applyFont="1" applyFill="1" applyBorder="1" applyProtection="1">
      <alignment/>
      <protection/>
    </xf>
    <xf numFmtId="170" fontId="29" fillId="4" borderId="33" xfId="70" applyNumberFormat="1" applyFont="1" applyFill="1" applyBorder="1" applyProtection="1">
      <protection/>
    </xf>
    <xf numFmtId="165" fontId="26" fillId="16" borderId="34" xfId="20" applyNumberFormat="1" applyFont="1" applyFill="1" applyBorder="1" applyProtection="1">
      <alignment/>
      <protection/>
    </xf>
    <xf numFmtId="177" fontId="28" fillId="4" borderId="34" xfId="20" applyNumberFormat="1" applyFont="1" applyFill="1" applyBorder="1" applyProtection="1">
      <alignment/>
      <protection/>
    </xf>
    <xf numFmtId="165" fontId="28" fillId="4" borderId="34" xfId="20" applyNumberFormat="1" applyFont="1" applyFill="1" applyBorder="1" applyProtection="1">
      <alignment/>
      <protection/>
    </xf>
    <xf numFmtId="170" fontId="30" fillId="4" borderId="34" xfId="70" applyNumberFormat="1" applyFont="1" applyFill="1" applyBorder="1" applyProtection="1">
      <protection/>
    </xf>
    <xf numFmtId="165" fontId="31" fillId="28" borderId="0" xfId="20" applyNumberFormat="1" applyFont="1" applyFill="1" applyBorder="1" applyProtection="1">
      <alignment/>
      <protection/>
    </xf>
    <xf numFmtId="165" fontId="31" fillId="4" borderId="34" xfId="20" applyNumberFormat="1" applyFont="1" applyFill="1" applyBorder="1" applyProtection="1">
      <alignment/>
      <protection/>
    </xf>
    <xf numFmtId="170" fontId="27" fillId="16" borderId="34" xfId="70" applyNumberFormat="1" applyFont="1" applyFill="1" applyBorder="1" applyProtection="1">
      <protection/>
    </xf>
    <xf numFmtId="170" fontId="31" fillId="28" borderId="0" xfId="70" applyNumberFormat="1" applyFont="1" applyFill="1" applyBorder="1" applyProtection="1">
      <protection/>
    </xf>
    <xf numFmtId="170" fontId="31" fillId="4" borderId="34" xfId="70" applyNumberFormat="1" applyFont="1" applyFill="1" applyBorder="1" applyProtection="1">
      <protection/>
    </xf>
    <xf numFmtId="170" fontId="29" fillId="4" borderId="34" xfId="70" applyNumberFormat="1" applyFont="1" applyFill="1" applyBorder="1" applyProtection="1">
      <protection/>
    </xf>
    <xf numFmtId="165" fontId="26" fillId="16" borderId="34" xfId="20" applyNumberFormat="1" applyFont="1" applyFill="1" applyBorder="1" applyAlignment="1" applyProtection="1">
      <alignment wrapText="1"/>
      <protection/>
    </xf>
    <xf numFmtId="165" fontId="31" fillId="28" borderId="35" xfId="20" applyNumberFormat="1" applyFont="1" applyFill="1" applyBorder="1" applyProtection="1">
      <alignment/>
      <protection/>
    </xf>
    <xf numFmtId="170" fontId="26" fillId="16" borderId="34" xfId="70" applyNumberFormat="1" applyFont="1" applyFill="1" applyBorder="1" applyProtection="1">
      <protection/>
    </xf>
    <xf numFmtId="170" fontId="23" fillId="4" borderId="34" xfId="70" applyNumberFormat="1" applyFont="1" applyFill="1" applyBorder="1" applyProtection="1">
      <protection/>
    </xf>
    <xf numFmtId="173" fontId="26" fillId="16" borderId="34" xfId="20" applyNumberFormat="1" applyFont="1" applyFill="1" applyBorder="1" applyProtection="1">
      <alignment/>
      <protection/>
    </xf>
    <xf numFmtId="173" fontId="31" fillId="28" borderId="0" xfId="20" applyNumberFormat="1" applyFont="1" applyFill="1" applyBorder="1" applyProtection="1">
      <alignment/>
      <protection/>
    </xf>
    <xf numFmtId="173" fontId="31" fillId="4" borderId="34" xfId="20" applyNumberFormat="1" applyFont="1" applyFill="1" applyBorder="1" applyProtection="1">
      <alignment/>
      <protection/>
    </xf>
    <xf numFmtId="173" fontId="32" fillId="28" borderId="0" xfId="20" applyNumberFormat="1" applyFont="1" applyFill="1" applyBorder="1" applyProtection="1">
      <alignment/>
      <protection/>
    </xf>
    <xf numFmtId="173" fontId="32" fillId="0" borderId="32" xfId="20" applyNumberFormat="1" applyFont="1" applyFill="1" applyBorder="1" applyProtection="1">
      <alignment/>
      <protection/>
    </xf>
    <xf numFmtId="170" fontId="33" fillId="0" borderId="36" xfId="70" applyNumberFormat="1" applyFont="1" applyFill="1" applyBorder="1" applyProtection="1">
      <protection/>
    </xf>
    <xf numFmtId="173" fontId="32" fillId="28" borderId="37" xfId="20" applyNumberFormat="1" applyFont="1" applyFill="1" applyBorder="1" applyProtection="1">
      <alignment/>
      <protection/>
    </xf>
    <xf numFmtId="170" fontId="33" fillId="28" borderId="13" xfId="70" applyNumberFormat="1" applyFont="1" applyFill="1" applyBorder="1" applyProtection="1">
      <protection/>
    </xf>
    <xf numFmtId="0" fontId="0" fillId="28" borderId="0" xfId="20" applyFont="1" applyFill="1" applyBorder="1">
      <alignment/>
      <protection/>
    </xf>
    <xf numFmtId="165" fontId="26" fillId="16" borderId="30" xfId="20" applyNumberFormat="1" applyFont="1" applyFill="1" applyBorder="1" applyProtection="1">
      <alignment/>
      <protection/>
    </xf>
    <xf numFmtId="165" fontId="31" fillId="4" borderId="30" xfId="20" applyNumberFormat="1" applyFont="1" applyFill="1" applyBorder="1" applyProtection="1">
      <alignment/>
      <protection/>
    </xf>
    <xf numFmtId="165" fontId="34" fillId="0" borderId="0" xfId="20" applyNumberFormat="1" applyFont="1" applyProtection="1">
      <alignment/>
      <protection/>
    </xf>
    <xf numFmtId="165" fontId="31" fillId="0" borderId="0" xfId="20" applyNumberFormat="1" applyFont="1" applyBorder="1" applyProtection="1">
      <alignment/>
      <protection/>
    </xf>
    <xf numFmtId="9" fontId="35" fillId="0" borderId="0" xfId="70" applyFont="1" applyFill="1" applyBorder="1" applyAlignment="1" applyProtection="1" quotePrefix="1">
      <alignment horizontal="center"/>
      <protection/>
    </xf>
    <xf numFmtId="165" fontId="34" fillId="28" borderId="0" xfId="20" applyNumberFormat="1" applyFont="1" applyFill="1" applyProtection="1">
      <alignment/>
      <protection/>
    </xf>
    <xf numFmtId="9" fontId="35" fillId="28" borderId="0" xfId="70" applyFont="1" applyFill="1" applyBorder="1" applyAlignment="1" applyProtection="1" quotePrefix="1">
      <alignment horizontal="center"/>
      <protection/>
    </xf>
    <xf numFmtId="165" fontId="23" fillId="4" borderId="33" xfId="20" applyNumberFormat="1" applyFont="1" applyFill="1" applyBorder="1" applyProtection="1">
      <alignment/>
      <protection/>
    </xf>
    <xf numFmtId="165" fontId="31" fillId="4" borderId="33" xfId="20" applyNumberFormat="1" applyFont="1" applyFill="1" applyBorder="1" applyProtection="1">
      <alignment/>
      <protection/>
    </xf>
    <xf numFmtId="165" fontId="23" fillId="4" borderId="34" xfId="20" applyNumberFormat="1" applyFont="1" applyFill="1" applyBorder="1" applyProtection="1">
      <alignment/>
      <protection/>
    </xf>
    <xf numFmtId="165" fontId="26" fillId="16" borderId="34" xfId="20" applyNumberFormat="1" applyFont="1" applyFill="1" applyBorder="1" applyAlignment="1" applyProtection="1">
      <alignment horizontal="center"/>
      <protection/>
    </xf>
    <xf numFmtId="170" fontId="32" fillId="28" borderId="0" xfId="70" applyNumberFormat="1" applyFont="1" applyFill="1" applyBorder="1" applyProtection="1">
      <protection/>
    </xf>
    <xf numFmtId="170" fontId="32" fillId="4" borderId="34" xfId="70" applyNumberFormat="1" applyFont="1" applyFill="1" applyBorder="1" applyProtection="1">
      <protection/>
    </xf>
    <xf numFmtId="170" fontId="33" fillId="4" borderId="34" xfId="70" applyNumberFormat="1" applyFont="1" applyFill="1" applyBorder="1" applyProtection="1">
      <protection/>
    </xf>
    <xf numFmtId="170" fontId="26" fillId="16" borderId="36" xfId="70" applyNumberFormat="1" applyFont="1" applyFill="1" applyBorder="1" applyProtection="1">
      <protection/>
    </xf>
    <xf numFmtId="170" fontId="31" fillId="4" borderId="36" xfId="70" applyNumberFormat="1" applyFont="1" applyFill="1" applyBorder="1" applyProtection="1">
      <protection/>
    </xf>
    <xf numFmtId="170" fontId="30" fillId="4" borderId="36" xfId="70" applyNumberFormat="1" applyFont="1" applyFill="1" applyBorder="1" applyProtection="1">
      <protection/>
    </xf>
    <xf numFmtId="170" fontId="26" fillId="0" borderId="0" xfId="70" applyNumberFormat="1" applyFont="1" applyFill="1" applyBorder="1" applyProtection="1">
      <protection/>
    </xf>
    <xf numFmtId="170" fontId="31" fillId="0" borderId="0" xfId="70" applyNumberFormat="1" applyFont="1" applyFill="1" applyBorder="1" applyProtection="1">
      <protection/>
    </xf>
    <xf numFmtId="170" fontId="30" fillId="0" borderId="0" xfId="70" applyNumberFormat="1" applyFont="1" applyFill="1" applyBorder="1" applyProtection="1">
      <protection/>
    </xf>
    <xf numFmtId="165" fontId="27" fillId="0" borderId="34" xfId="20" applyNumberFormat="1" applyFont="1" applyFill="1" applyBorder="1" applyProtection="1">
      <alignment/>
      <protection/>
    </xf>
    <xf numFmtId="165" fontId="31" fillId="0" borderId="0" xfId="20" applyNumberFormat="1" applyFont="1" applyFill="1" applyBorder="1" applyProtection="1">
      <alignment/>
      <protection/>
    </xf>
    <xf numFmtId="165" fontId="31" fillId="0" borderId="34" xfId="20" applyNumberFormat="1" applyFont="1" applyFill="1" applyBorder="1" applyProtection="1">
      <alignment/>
      <protection/>
    </xf>
    <xf numFmtId="170" fontId="30" fillId="0" borderId="34" xfId="70" applyNumberFormat="1" applyFont="1" applyFill="1" applyBorder="1" applyProtection="1">
      <protection/>
    </xf>
    <xf numFmtId="165" fontId="23" fillId="0" borderId="34" xfId="20" applyNumberFormat="1" applyFont="1" applyFill="1" applyBorder="1" applyProtection="1">
      <alignment/>
      <protection/>
    </xf>
    <xf numFmtId="165" fontId="27" fillId="0" borderId="36" xfId="20" applyNumberFormat="1" applyFont="1" applyFill="1" applyBorder="1" applyProtection="1">
      <alignment/>
      <protection/>
    </xf>
    <xf numFmtId="165" fontId="31" fillId="0" borderId="36" xfId="20" applyNumberFormat="1" applyFont="1" applyFill="1" applyBorder="1" applyProtection="1">
      <alignment/>
      <protection/>
    </xf>
    <xf numFmtId="170" fontId="30" fillId="0" borderId="36" xfId="70" applyNumberFormat="1" applyFont="1" applyFill="1" applyBorder="1" applyProtection="1">
      <protection/>
    </xf>
    <xf numFmtId="165" fontId="0" fillId="0" borderId="0" xfId="20" applyNumberFormat="1" applyFont="1" applyFill="1" applyProtection="1">
      <alignment/>
      <protection/>
    </xf>
    <xf numFmtId="165" fontId="23" fillId="0" borderId="0" xfId="20" applyNumberFormat="1" applyFont="1" applyFill="1" applyProtection="1">
      <alignment/>
      <protection/>
    </xf>
    <xf numFmtId="9" fontId="7" fillId="0" borderId="0" xfId="70" applyFont="1" applyFill="1" applyProtection="1">
      <protection/>
    </xf>
    <xf numFmtId="0" fontId="0" fillId="28" borderId="0" xfId="20" applyFont="1" applyFill="1">
      <alignment/>
      <protection/>
    </xf>
    <xf numFmtId="170" fontId="30" fillId="4" borderId="30" xfId="70" applyNumberFormat="1" applyFont="1" applyFill="1" applyBorder="1" applyProtection="1">
      <protection/>
    </xf>
    <xf numFmtId="170" fontId="30" fillId="4" borderId="33" xfId="70" applyNumberFormat="1" applyFont="1" applyFill="1" applyBorder="1" applyProtection="1">
      <protection/>
    </xf>
    <xf numFmtId="0" fontId="21" fillId="0" borderId="0" xfId="20" applyFont="1" applyBorder="1">
      <alignment/>
      <protection/>
    </xf>
    <xf numFmtId="0" fontId="21" fillId="28" borderId="0" xfId="20" applyFont="1" applyFill="1" applyBorder="1">
      <alignment/>
      <protection/>
    </xf>
    <xf numFmtId="165" fontId="37" fillId="0" borderId="0" xfId="20" applyNumberFormat="1" applyFont="1" applyFill="1" applyBorder="1" applyProtection="1">
      <alignment/>
      <protection/>
    </xf>
    <xf numFmtId="0" fontId="0" fillId="0" borderId="0" xfId="20" applyFont="1" quotePrefix="1">
      <alignment/>
      <protection/>
    </xf>
    <xf numFmtId="0" fontId="21" fillId="0" borderId="0" xfId="20" applyFont="1" applyFill="1" applyBorder="1" quotePrefix="1">
      <alignment/>
      <protection/>
    </xf>
    <xf numFmtId="0" fontId="21" fillId="0" borderId="0" xfId="20" applyFont="1" applyFill="1" applyBorder="1">
      <alignment/>
      <protection/>
    </xf>
    <xf numFmtId="165" fontId="36" fillId="0" borderId="0" xfId="20" applyNumberFormat="1" applyFont="1" applyFill="1" applyBorder="1">
      <alignment/>
      <protection/>
    </xf>
    <xf numFmtId="170" fontId="0" fillId="0" borderId="0" xfId="70" applyNumberFormat="1" applyFont="1" applyFill="1"/>
    <xf numFmtId="165" fontId="21" fillId="0" borderId="0" xfId="57" applyNumberFormat="1" applyFont="1" applyFill="1" applyBorder="1"/>
    <xf numFmtId="0" fontId="38" fillId="0" borderId="0" xfId="20" applyFont="1">
      <alignment/>
      <protection/>
    </xf>
    <xf numFmtId="0" fontId="38" fillId="0" borderId="0" xfId="20" applyFont="1" applyFill="1">
      <alignment/>
      <protection/>
    </xf>
    <xf numFmtId="165" fontId="38" fillId="0" borderId="0" xfId="20" applyNumberFormat="1" applyFont="1" applyFill="1">
      <alignment/>
      <protection/>
    </xf>
    <xf numFmtId="165" fontId="21" fillId="0" borderId="0" xfId="20" applyNumberFormat="1" applyFont="1" applyFill="1" applyBorder="1" applyAlignment="1">
      <alignment horizontal="right" indent="1"/>
      <protection/>
    </xf>
    <xf numFmtId="165" fontId="37" fillId="7" borderId="0" xfId="20" applyNumberFormat="1" applyFont="1" applyFill="1" applyBorder="1" applyProtection="1">
      <alignment/>
      <protection/>
    </xf>
    <xf numFmtId="0" fontId="21" fillId="20" borderId="0" xfId="65" applyFill="1">
      <alignment/>
      <protection/>
    </xf>
    <xf numFmtId="3" fontId="36" fillId="20" borderId="0" xfId="65" applyNumberFormat="1" applyFont="1" applyFill="1" applyBorder="1" applyAlignment="1">
      <alignment horizontal="center" vertical="center"/>
      <protection/>
    </xf>
    <xf numFmtId="0" fontId="21" fillId="0" borderId="0" xfId="65">
      <alignment/>
      <protection/>
    </xf>
    <xf numFmtId="0" fontId="36" fillId="20" borderId="0" xfId="65" applyFont="1" applyFill="1" applyBorder="1">
      <alignment/>
      <protection/>
    </xf>
    <xf numFmtId="14" fontId="36" fillId="20" borderId="0" xfId="65" applyNumberFormat="1" applyFont="1" applyFill="1" applyBorder="1" applyAlignment="1">
      <alignment horizontal="center"/>
      <protection/>
    </xf>
    <xf numFmtId="0" fontId="56" fillId="0" borderId="0" xfId="65" applyFont="1" applyBorder="1">
      <alignment/>
      <protection/>
    </xf>
    <xf numFmtId="177" fontId="21" fillId="0" borderId="0" xfId="65" applyNumberFormat="1">
      <alignment/>
      <protection/>
    </xf>
    <xf numFmtId="0" fontId="21" fillId="0" borderId="0" xfId="65" applyFont="1" applyBorder="1">
      <alignment/>
      <protection/>
    </xf>
    <xf numFmtId="0" fontId="36" fillId="0" borderId="0" xfId="65" applyFont="1" applyFill="1" applyBorder="1">
      <alignment/>
      <protection/>
    </xf>
    <xf numFmtId="177" fontId="36" fillId="0" borderId="0" xfId="65" applyNumberFormat="1" applyFont="1">
      <alignment/>
      <protection/>
    </xf>
    <xf numFmtId="0" fontId="6" fillId="20" borderId="37" xfId="20" applyFont="1" applyFill="1" applyBorder="1">
      <alignment/>
      <protection/>
    </xf>
    <xf numFmtId="180" fontId="36" fillId="20" borderId="0" xfId="20" applyNumberFormat="1" applyFont="1" applyFill="1" applyAlignment="1">
      <alignment horizontal="center" wrapText="1"/>
      <protection/>
    </xf>
    <xf numFmtId="180" fontId="55" fillId="29" borderId="0" xfId="20" applyNumberFormat="1" applyFont="1" applyFill="1" applyAlignment="1">
      <alignment horizontal="center" wrapText="1"/>
      <protection/>
    </xf>
    <xf numFmtId="180" fontId="55" fillId="0" borderId="0" xfId="20" applyNumberFormat="1" applyFont="1" applyFill="1" applyAlignment="1">
      <alignment horizontal="center" wrapText="1"/>
      <protection/>
    </xf>
    <xf numFmtId="180" fontId="36" fillId="0" borderId="0" xfId="20" applyNumberFormat="1" applyFont="1" applyFill="1" applyAlignment="1">
      <alignment horizontal="center" wrapText="1"/>
      <protection/>
    </xf>
    <xf numFmtId="0" fontId="9" fillId="0" borderId="0" xfId="20" applyFont="1" applyFill="1" applyBorder="1">
      <alignment/>
      <protection/>
    </xf>
    <xf numFmtId="0" fontId="13" fillId="0" borderId="0" xfId="20" applyFont="1" applyFill="1" applyBorder="1">
      <alignment/>
      <protection/>
    </xf>
    <xf numFmtId="0" fontId="17" fillId="0" borderId="0" xfId="20" applyFont="1" applyFill="1" applyBorder="1">
      <alignment/>
      <protection/>
    </xf>
    <xf numFmtId="166" fontId="13" fillId="0" borderId="0" xfId="20" applyNumberFormat="1" applyFont="1" applyFill="1" applyBorder="1">
      <alignment/>
      <protection/>
    </xf>
    <xf numFmtId="166" fontId="17" fillId="0" borderId="0" xfId="20" applyNumberFormat="1" applyFont="1" applyFill="1" applyBorder="1">
      <alignment/>
      <protection/>
    </xf>
    <xf numFmtId="0" fontId="8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9" fillId="0" borderId="0" xfId="20" applyFont="1" applyFill="1" applyBorder="1">
      <alignment/>
      <protection/>
    </xf>
    <xf numFmtId="0" fontId="0" fillId="0" borderId="0" xfId="0" applyBorder="1"/>
    <xf numFmtId="0" fontId="0" fillId="0" borderId="0" xfId="0" applyFont="1"/>
    <xf numFmtId="0" fontId="0" fillId="0" borderId="0" xfId="0" applyFill="1" applyBorder="1"/>
    <xf numFmtId="0" fontId="3" fillId="0" borderId="0" xfId="0" applyFont="1"/>
    <xf numFmtId="0" fontId="0" fillId="0" borderId="0" xfId="0" applyFont="1" applyFill="1"/>
    <xf numFmtId="0" fontId="0" fillId="0" borderId="0" xfId="0" applyFill="1"/>
    <xf numFmtId="0" fontId="0" fillId="0" borderId="0" xfId="0" applyFont="1" applyFill="1" applyBorder="1"/>
    <xf numFmtId="0" fontId="79" fillId="0" borderId="0" xfId="20" applyFont="1" applyFill="1">
      <alignment/>
      <protection/>
    </xf>
    <xf numFmtId="0" fontId="79" fillId="0" borderId="0" xfId="20" applyFont="1" applyFill="1" applyBorder="1">
      <alignment/>
      <protection/>
    </xf>
    <xf numFmtId="0" fontId="79" fillId="0" borderId="38" xfId="20" applyFont="1" applyFill="1" applyBorder="1">
      <alignment/>
      <protection/>
    </xf>
    <xf numFmtId="0" fontId="80" fillId="0" borderId="0" xfId="20" applyFont="1" applyFill="1">
      <alignment/>
      <protection/>
    </xf>
    <xf numFmtId="181" fontId="80" fillId="0" borderId="39" xfId="20" applyNumberFormat="1" applyFont="1" applyFill="1" applyBorder="1" applyAlignment="1">
      <alignment horizontal="right" indent="1"/>
      <protection/>
    </xf>
    <xf numFmtId="181" fontId="80" fillId="0" borderId="0" xfId="20" applyNumberFormat="1" applyFont="1" applyFill="1" applyBorder="1" applyAlignment="1">
      <alignment horizontal="right" indent="1"/>
      <protection/>
    </xf>
    <xf numFmtId="181" fontId="80" fillId="0" borderId="38" xfId="20" applyNumberFormat="1" applyFont="1" applyFill="1" applyBorder="1" applyAlignment="1">
      <alignment horizontal="right" indent="1"/>
      <protection/>
    </xf>
    <xf numFmtId="181" fontId="80" fillId="0" borderId="0" xfId="20" applyNumberFormat="1" applyFont="1" applyFill="1" applyAlignment="1">
      <alignment horizontal="right" indent="1"/>
      <protection/>
    </xf>
    <xf numFmtId="181" fontId="79" fillId="0" borderId="39" xfId="20" applyNumberFormat="1" applyFont="1" applyFill="1" applyBorder="1" applyAlignment="1">
      <alignment horizontal="right" indent="1"/>
      <protection/>
    </xf>
    <xf numFmtId="181" fontId="79" fillId="0" borderId="0" xfId="20" applyNumberFormat="1" applyFont="1" applyFill="1" applyBorder="1" applyAlignment="1">
      <alignment horizontal="right" indent="1"/>
      <protection/>
    </xf>
    <xf numFmtId="181" fontId="79" fillId="0" borderId="38" xfId="20" applyNumberFormat="1" applyFont="1" applyFill="1" applyBorder="1" applyAlignment="1">
      <alignment horizontal="right" indent="1"/>
      <protection/>
    </xf>
    <xf numFmtId="181" fontId="79" fillId="0" borderId="0" xfId="20" applyNumberFormat="1" applyFont="1" applyFill="1" applyAlignment="1">
      <alignment horizontal="right" indent="1"/>
      <protection/>
    </xf>
    <xf numFmtId="181" fontId="80" fillId="0" borderId="40" xfId="20" applyNumberFormat="1" applyFont="1" applyFill="1" applyBorder="1" applyAlignment="1">
      <alignment horizontal="right" indent="1"/>
      <protection/>
    </xf>
    <xf numFmtId="0" fontId="81" fillId="0" borderId="0" xfId="20" applyFont="1" applyFill="1">
      <alignment/>
      <protection/>
    </xf>
    <xf numFmtId="0" fontId="79" fillId="0" borderId="0" xfId="20" applyFont="1" applyFill="1" applyAlignment="1">
      <alignment horizontal="left" indent="1"/>
      <protection/>
    </xf>
    <xf numFmtId="0" fontId="80" fillId="0" borderId="41" xfId="20" applyFont="1" applyFill="1" applyBorder="1">
      <alignment/>
      <protection/>
    </xf>
    <xf numFmtId="0" fontId="79" fillId="0" borderId="0" xfId="20" applyFont="1" applyFill="1" applyAlignment="1">
      <alignment horizontal="left"/>
      <protection/>
    </xf>
    <xf numFmtId="0" fontId="80" fillId="0" borderId="0" xfId="20" applyFont="1" applyFill="1" applyBorder="1">
      <alignment/>
      <protection/>
    </xf>
    <xf numFmtId="0" fontId="80" fillId="0" borderId="42" xfId="20" applyFont="1" applyFill="1" applyBorder="1">
      <alignment/>
      <protection/>
    </xf>
    <xf numFmtId="3" fontId="82" fillId="0" borderId="0" xfId="20" applyNumberFormat="1" applyFont="1" applyFill="1" applyAlignment="1">
      <alignment horizontal="right" indent="1"/>
      <protection/>
    </xf>
    <xf numFmtId="3" fontId="84" fillId="0" borderId="0" xfId="20" applyNumberFormat="1" applyFont="1" applyFill="1" applyAlignment="1">
      <alignment horizontal="right" indent="1"/>
      <protection/>
    </xf>
    <xf numFmtId="0" fontId="79" fillId="0" borderId="0" xfId="75" applyFont="1" applyFill="1">
      <alignment/>
      <protection/>
    </xf>
    <xf numFmtId="0" fontId="82" fillId="0" borderId="0" xfId="0" applyFont="1" applyFill="1" applyBorder="1" applyAlignment="1">
      <alignment horizontal="left" indent="1"/>
    </xf>
    <xf numFmtId="3" fontId="79" fillId="0" borderId="0" xfId="20" applyNumberFormat="1" applyFont="1" applyFill="1" applyAlignment="1">
      <alignment horizontal="left" indent="1"/>
      <protection/>
    </xf>
    <xf numFmtId="0" fontId="81" fillId="0" borderId="41" xfId="20" applyFont="1" applyFill="1" applyBorder="1">
      <alignment/>
      <protection/>
    </xf>
    <xf numFmtId="3" fontId="87" fillId="0" borderId="0" xfId="0" applyNumberFormat="1" applyFont="1" applyFill="1" applyBorder="1" applyAlignment="1">
      <alignment horizontal="center" vertical="top" wrapText="1"/>
    </xf>
    <xf numFmtId="196" fontId="85" fillId="0" borderId="0" xfId="63" applyNumberFormat="1" applyFont="1" applyFill="1" applyBorder="1" applyAlignment="1">
      <alignment horizontal="right" vertical="top" wrapText="1" indent="1"/>
      <protection/>
    </xf>
    <xf numFmtId="196" fontId="87" fillId="0" borderId="0" xfId="63" applyNumberFormat="1" applyFont="1" applyFill="1" applyBorder="1" applyAlignment="1">
      <alignment horizontal="right" vertical="top" wrapText="1" indent="1"/>
      <protection/>
    </xf>
    <xf numFmtId="173" fontId="87" fillId="0" borderId="0" xfId="63" applyFont="1" applyFill="1" applyBorder="1" applyAlignment="1">
      <alignment horizontal="right" vertical="top" wrapText="1" indent="1"/>
      <protection/>
    </xf>
    <xf numFmtId="173" fontId="87" fillId="0" borderId="0" xfId="63" applyFont="1" applyFill="1" applyBorder="1">
      <alignment/>
      <protection/>
    </xf>
    <xf numFmtId="3" fontId="87" fillId="0" borderId="0" xfId="63" applyNumberFormat="1" applyFont="1" applyFill="1" applyBorder="1" applyAlignment="1">
      <alignment horizontal="right" vertical="top" wrapText="1" indent="1"/>
      <protection/>
    </xf>
    <xf numFmtId="196" fontId="88" fillId="0" borderId="0" xfId="63" applyNumberFormat="1" applyFont="1" applyFill="1" applyBorder="1" applyAlignment="1">
      <alignment horizontal="right" vertical="top" wrapText="1" indent="1"/>
      <protection/>
    </xf>
    <xf numFmtId="196" fontId="87" fillId="0" borderId="0" xfId="63" applyNumberFormat="1" applyFont="1" applyFill="1" applyBorder="1">
      <alignment/>
      <protection/>
    </xf>
    <xf numFmtId="37" fontId="85" fillId="0" borderId="0" xfId="63" applyNumberFormat="1" applyFont="1" applyFill="1" applyBorder="1" applyAlignment="1">
      <alignment horizontal="right" vertical="top" wrapText="1" indent="1"/>
      <protection/>
    </xf>
    <xf numFmtId="196" fontId="86" fillId="0" borderId="0" xfId="63" applyNumberFormat="1" applyFont="1" applyFill="1" applyBorder="1" applyAlignment="1">
      <alignment horizontal="right" vertical="top" wrapText="1" indent="1"/>
      <protection/>
    </xf>
    <xf numFmtId="0" fontId="3" fillId="0" borderId="0" xfId="0" applyFont="1" applyFill="1"/>
    <xf numFmtId="0" fontId="0" fillId="0" borderId="0" xfId="0" applyFill="1" applyAlignment="1">
      <alignment horizontal="center"/>
    </xf>
    <xf numFmtId="0" fontId="89" fillId="0" borderId="0" xfId="20" applyFont="1" applyFill="1">
      <alignment/>
      <protection/>
    </xf>
    <xf numFmtId="169" fontId="87" fillId="0" borderId="0" xfId="63" applyNumberFormat="1" applyFont="1" applyFill="1" applyBorder="1" applyAlignment="1">
      <alignment horizontal="right" vertical="top" wrapText="1" indent="1"/>
      <protection/>
    </xf>
    <xf numFmtId="0" fontId="0" fillId="0" borderId="0" xfId="0"/>
    <xf numFmtId="0" fontId="80" fillId="0" borderId="43" xfId="20" applyFont="1" applyFill="1" applyBorder="1">
      <alignment/>
      <protection/>
    </xf>
    <xf numFmtId="0" fontId="79" fillId="0" borderId="43" xfId="20" applyFont="1" applyFill="1" applyBorder="1">
      <alignment/>
      <protection/>
    </xf>
    <xf numFmtId="0" fontId="81" fillId="0" borderId="43" xfId="20" applyFont="1" applyFill="1" applyBorder="1">
      <alignment/>
      <protection/>
    </xf>
    <xf numFmtId="0" fontId="81" fillId="0" borderId="44" xfId="20" applyFont="1" applyFill="1" applyBorder="1">
      <alignment/>
      <protection/>
    </xf>
    <xf numFmtId="0" fontId="79" fillId="0" borderId="0" xfId="75" applyFont="1" applyFill="1" applyAlignment="1">
      <alignment horizontal="center"/>
      <protection/>
    </xf>
    <xf numFmtId="14" fontId="80" fillId="0" borderId="39" xfId="75" applyNumberFormat="1" applyFont="1" applyFill="1" applyBorder="1" applyAlignment="1">
      <alignment horizontal="center"/>
      <protection/>
    </xf>
    <xf numFmtId="14" fontId="80" fillId="0" borderId="0" xfId="75" applyNumberFormat="1" applyFont="1" applyFill="1" applyBorder="1" applyAlignment="1">
      <alignment horizontal="center"/>
      <protection/>
    </xf>
    <xf numFmtId="1" fontId="80" fillId="0" borderId="40" xfId="75" applyNumberFormat="1" applyFont="1" applyFill="1" applyBorder="1" applyAlignment="1">
      <alignment horizontal="center"/>
      <protection/>
    </xf>
    <xf numFmtId="0" fontId="79" fillId="0" borderId="42" xfId="75" applyFont="1" applyFill="1" applyBorder="1" applyAlignment="1">
      <alignment horizontal="center"/>
      <protection/>
    </xf>
    <xf numFmtId="0" fontId="79" fillId="0" borderId="45" xfId="75" applyFont="1" applyFill="1" applyBorder="1">
      <alignment/>
      <protection/>
    </xf>
    <xf numFmtId="0" fontId="79" fillId="0" borderId="46" xfId="75" applyFont="1" applyFill="1" applyBorder="1">
      <alignment/>
      <protection/>
    </xf>
    <xf numFmtId="0" fontId="79" fillId="0" borderId="47" xfId="75" applyFont="1" applyFill="1" applyBorder="1">
      <alignment/>
      <protection/>
    </xf>
    <xf numFmtId="0" fontId="79" fillId="0" borderId="0" xfId="75" applyFont="1">
      <alignment/>
      <protection/>
    </xf>
    <xf numFmtId="0" fontId="79" fillId="0" borderId="39" xfId="75" applyFont="1" applyFill="1" applyBorder="1">
      <alignment/>
      <protection/>
    </xf>
    <xf numFmtId="0" fontId="79" fillId="0" borderId="0" xfId="75" applyFont="1" applyFill="1" applyBorder="1">
      <alignment/>
      <protection/>
    </xf>
    <xf numFmtId="0" fontId="79" fillId="0" borderId="40" xfId="75" applyFont="1" applyFill="1" applyBorder="1">
      <alignment/>
      <protection/>
    </xf>
    <xf numFmtId="0" fontId="80" fillId="0" borderId="0" xfId="75" applyFont="1" applyFill="1" applyAlignment="1">
      <alignment horizontal="center"/>
      <protection/>
    </xf>
    <xf numFmtId="0" fontId="80" fillId="0" borderId="0" xfId="75" applyFont="1" applyFill="1">
      <alignment/>
      <protection/>
    </xf>
    <xf numFmtId="181" fontId="80" fillId="0" borderId="39" xfId="75" applyNumberFormat="1" applyFont="1" applyFill="1" applyBorder="1" applyAlignment="1">
      <alignment horizontal="right" indent="1"/>
      <protection/>
    </xf>
    <xf numFmtId="181" fontId="80" fillId="0" borderId="0" xfId="75" applyNumberFormat="1" applyFont="1" applyFill="1" applyBorder="1" applyAlignment="1">
      <alignment horizontal="right" indent="1"/>
      <protection/>
    </xf>
    <xf numFmtId="181" fontId="80" fillId="0" borderId="40" xfId="75" applyNumberFormat="1" applyFont="1" applyFill="1" applyBorder="1" applyAlignment="1">
      <alignment horizontal="right" indent="1"/>
      <protection/>
    </xf>
    <xf numFmtId="0" fontId="80" fillId="0" borderId="0" xfId="75" applyFont="1">
      <alignment/>
      <protection/>
    </xf>
    <xf numFmtId="181" fontId="79" fillId="0" borderId="39" xfId="75" applyNumberFormat="1" applyFont="1" applyFill="1" applyBorder="1" applyAlignment="1">
      <alignment horizontal="right" indent="1"/>
      <protection/>
    </xf>
    <xf numFmtId="181" fontId="79" fillId="0" borderId="0" xfId="75" applyNumberFormat="1" applyFont="1" applyFill="1" applyBorder="1" applyAlignment="1">
      <alignment horizontal="right" indent="1"/>
      <protection/>
    </xf>
    <xf numFmtId="181" fontId="79" fillId="0" borderId="40" xfId="75" applyNumberFormat="1" applyFont="1" applyFill="1" applyBorder="1" applyAlignment="1">
      <alignment horizontal="right" indent="1"/>
      <protection/>
    </xf>
    <xf numFmtId="182" fontId="80" fillId="0" borderId="39" xfId="75" applyNumberFormat="1" applyFont="1" applyFill="1" applyBorder="1" applyAlignment="1">
      <alignment horizontal="right" indent="1"/>
      <protection/>
    </xf>
    <xf numFmtId="182" fontId="80" fillId="0" borderId="0" xfId="75" applyNumberFormat="1" applyFont="1" applyFill="1" applyBorder="1" applyAlignment="1">
      <alignment horizontal="right" indent="1"/>
      <protection/>
    </xf>
    <xf numFmtId="182" fontId="80" fillId="0" borderId="40" xfId="75" applyNumberFormat="1" applyFont="1" applyFill="1" applyBorder="1" applyAlignment="1">
      <alignment horizontal="right" indent="1"/>
      <protection/>
    </xf>
    <xf numFmtId="172" fontId="80" fillId="0" borderId="39" xfId="75" applyNumberFormat="1" applyFont="1" applyFill="1" applyBorder="1" applyAlignment="1">
      <alignment horizontal="right" indent="1"/>
      <protection/>
    </xf>
    <xf numFmtId="172" fontId="80" fillId="0" borderId="0" xfId="75" applyNumberFormat="1" applyFont="1" applyFill="1" applyBorder="1" applyAlignment="1">
      <alignment horizontal="right" indent="1"/>
      <protection/>
    </xf>
    <xf numFmtId="172" fontId="80" fillId="0" borderId="40" xfId="75" applyNumberFormat="1" applyFont="1" applyFill="1" applyBorder="1" applyAlignment="1">
      <alignment horizontal="right" indent="1"/>
      <protection/>
    </xf>
    <xf numFmtId="181" fontId="80" fillId="0" borderId="0" xfId="75" applyNumberFormat="1" applyFont="1" applyFill="1">
      <alignment/>
      <protection/>
    </xf>
    <xf numFmtId="0" fontId="80" fillId="0" borderId="0" xfId="75" applyFont="1" applyAlignment="1">
      <alignment horizontal="center"/>
      <protection/>
    </xf>
    <xf numFmtId="169" fontId="79" fillId="0" borderId="39" xfId="75" applyNumberFormat="1" applyFont="1" applyFill="1" applyBorder="1" applyAlignment="1">
      <alignment horizontal="right" indent="1"/>
      <protection/>
    </xf>
    <xf numFmtId="169" fontId="79" fillId="0" borderId="0" xfId="75" applyNumberFormat="1" applyFont="1" applyFill="1" applyBorder="1" applyAlignment="1">
      <alignment horizontal="right" indent="1"/>
      <protection/>
    </xf>
    <xf numFmtId="169" fontId="79" fillId="0" borderId="40" xfId="75" applyNumberFormat="1" applyFont="1" applyFill="1" applyBorder="1" applyAlignment="1">
      <alignment horizontal="right" indent="1"/>
      <protection/>
    </xf>
    <xf numFmtId="169" fontId="80" fillId="0" borderId="39" xfId="75" applyNumberFormat="1" applyFont="1" applyFill="1" applyBorder="1" applyAlignment="1">
      <alignment horizontal="right" indent="1"/>
      <protection/>
    </xf>
    <xf numFmtId="169" fontId="80" fillId="0" borderId="0" xfId="75" applyNumberFormat="1" applyFont="1" applyFill="1" applyBorder="1" applyAlignment="1">
      <alignment horizontal="right" indent="1"/>
      <protection/>
    </xf>
    <xf numFmtId="169" fontId="80" fillId="0" borderId="40" xfId="75" applyNumberFormat="1" applyFont="1" applyFill="1" applyBorder="1" applyAlignment="1">
      <alignment horizontal="right" indent="1"/>
      <protection/>
    </xf>
    <xf numFmtId="181" fontId="79" fillId="0" borderId="39" xfId="75" applyNumberFormat="1" applyFont="1" applyFill="1" applyBorder="1">
      <alignment/>
      <protection/>
    </xf>
    <xf numFmtId="181" fontId="79" fillId="0" borderId="0" xfId="75" applyNumberFormat="1" applyFont="1" applyFill="1" applyBorder="1">
      <alignment/>
      <protection/>
    </xf>
    <xf numFmtId="181" fontId="79" fillId="0" borderId="40" xfId="75" applyNumberFormat="1" applyFont="1" applyFill="1" applyBorder="1">
      <alignment/>
      <protection/>
    </xf>
    <xf numFmtId="0" fontId="79" fillId="0" borderId="48" xfId="75" applyFont="1" applyFill="1" applyBorder="1">
      <alignment/>
      <protection/>
    </xf>
    <xf numFmtId="0" fontId="79" fillId="0" borderId="49" xfId="75" applyFont="1" applyFill="1" applyBorder="1">
      <alignment/>
      <protection/>
    </xf>
    <xf numFmtId="181" fontId="79" fillId="0" borderId="39" xfId="75" applyNumberFormat="1" applyFont="1" applyFill="1" applyBorder="1" applyAlignment="1">
      <alignment horizontal="right" indent="2"/>
      <protection/>
    </xf>
    <xf numFmtId="181" fontId="79" fillId="0" borderId="0" xfId="75" applyNumberFormat="1" applyFont="1" applyFill="1" applyBorder="1" applyAlignment="1">
      <alignment horizontal="right" indent="2"/>
      <protection/>
    </xf>
    <xf numFmtId="0" fontId="79" fillId="0" borderId="45" xfId="75" applyFont="1" applyFill="1" applyBorder="1" applyAlignment="1">
      <alignment horizontal="right" indent="1"/>
      <protection/>
    </xf>
    <xf numFmtId="0" fontId="79" fillId="0" borderId="46" xfId="75" applyFont="1" applyFill="1" applyBorder="1" applyAlignment="1">
      <alignment horizontal="right" indent="1"/>
      <protection/>
    </xf>
    <xf numFmtId="0" fontId="79" fillId="0" borderId="47" xfId="75" applyFont="1" applyFill="1" applyBorder="1" applyAlignment="1">
      <alignment horizontal="right" indent="1"/>
      <protection/>
    </xf>
    <xf numFmtId="169" fontId="79" fillId="0" borderId="0" xfId="75" applyNumberFormat="1" applyFont="1" applyFill="1">
      <alignment/>
      <protection/>
    </xf>
    <xf numFmtId="0" fontId="93" fillId="0" borderId="0" xfId="75" applyFont="1" applyFill="1" applyAlignment="1">
      <alignment horizontal="center"/>
      <protection/>
    </xf>
    <xf numFmtId="49" fontId="80" fillId="0" borderId="39" xfId="75" applyNumberFormat="1" applyFont="1" applyFill="1" applyBorder="1" applyAlignment="1">
      <alignment horizontal="center"/>
      <protection/>
    </xf>
    <xf numFmtId="181" fontId="79" fillId="0" borderId="43" xfId="75" applyNumberFormat="1" applyFont="1" applyFill="1" applyBorder="1" applyAlignment="1">
      <alignment horizontal="right" indent="1"/>
      <protection/>
    </xf>
    <xf numFmtId="181" fontId="79" fillId="0" borderId="40" xfId="75" applyNumberFormat="1" applyFont="1" applyFill="1" applyBorder="1" applyAlignment="1">
      <alignment horizontal="right" indent="2"/>
      <protection/>
    </xf>
    <xf numFmtId="0" fontId="79" fillId="0" borderId="43" xfId="20" applyFont="1" applyFill="1" applyBorder="1" applyAlignment="1">
      <alignment horizontal="left" indent="1"/>
      <protection/>
    </xf>
    <xf numFmtId="0" fontId="79" fillId="0" borderId="43" xfId="75" applyFont="1" applyFill="1" applyBorder="1">
      <alignment/>
      <protection/>
    </xf>
    <xf numFmtId="169" fontId="79" fillId="0" borderId="50" xfId="75" applyNumberFormat="1" applyFont="1" applyFill="1" applyBorder="1">
      <alignment/>
      <protection/>
    </xf>
    <xf numFmtId="0" fontId="79" fillId="0" borderId="50" xfId="75" applyFont="1" applyFill="1" applyBorder="1">
      <alignment/>
      <protection/>
    </xf>
    <xf numFmtId="0" fontId="91" fillId="0" borderId="0" xfId="75" applyFont="1" applyFill="1">
      <alignment/>
      <protection/>
    </xf>
    <xf numFmtId="0" fontId="94" fillId="0" borderId="42" xfId="75" applyFont="1" applyFill="1" applyBorder="1" applyAlignment="1">
      <alignment horizontal="center"/>
      <protection/>
    </xf>
    <xf numFmtId="0" fontId="94" fillId="0" borderId="0" xfId="75" applyFont="1" applyFill="1" applyBorder="1" applyAlignment="1">
      <alignment horizontal="center"/>
      <protection/>
    </xf>
    <xf numFmtId="181" fontId="95" fillId="0" borderId="0" xfId="75" applyNumberFormat="1" applyFont="1" applyFill="1" applyBorder="1" applyAlignment="1">
      <alignment horizontal="right" vertical="center" indent="1"/>
      <protection/>
    </xf>
    <xf numFmtId="181" fontId="95" fillId="0" borderId="51" xfId="75" applyNumberFormat="1" applyFont="1" applyFill="1" applyBorder="1" applyAlignment="1">
      <alignment horizontal="right" vertical="center" indent="1"/>
      <protection/>
    </xf>
    <xf numFmtId="0" fontId="91" fillId="0" borderId="41" xfId="75" applyFont="1" applyFill="1" applyBorder="1">
      <alignment/>
      <protection/>
    </xf>
    <xf numFmtId="0" fontId="91" fillId="0" borderId="42" xfId="75" applyFont="1" applyFill="1" applyBorder="1">
      <alignment/>
      <protection/>
    </xf>
    <xf numFmtId="0" fontId="94" fillId="0" borderId="0" xfId="75" applyFont="1" applyFill="1">
      <alignment/>
      <protection/>
    </xf>
    <xf numFmtId="0" fontId="91" fillId="0" borderId="52" xfId="75" applyFont="1" applyFill="1" applyBorder="1">
      <alignment/>
      <protection/>
    </xf>
    <xf numFmtId="0" fontId="80" fillId="0" borderId="53" xfId="20" applyFont="1" applyFill="1" applyBorder="1">
      <alignment/>
      <protection/>
    </xf>
    <xf numFmtId="0" fontId="96" fillId="0" borderId="42" xfId="20" applyFont="1" applyFill="1" applyBorder="1" applyAlignment="1">
      <alignment horizontal="center"/>
      <protection/>
    </xf>
    <xf numFmtId="0" fontId="96" fillId="0" borderId="53" xfId="20" applyFont="1" applyFill="1" applyBorder="1" applyAlignment="1">
      <alignment horizontal="center"/>
      <protection/>
    </xf>
    <xf numFmtId="0" fontId="68" fillId="0" borderId="0" xfId="0" applyFont="1"/>
    <xf numFmtId="0" fontId="80" fillId="0" borderId="54" xfId="20" applyFont="1" applyFill="1" applyBorder="1">
      <alignment/>
      <protection/>
    </xf>
    <xf numFmtId="0" fontId="80" fillId="0" borderId="55" xfId="20" applyFont="1" applyFill="1" applyBorder="1">
      <alignment/>
      <protection/>
    </xf>
    <xf numFmtId="0" fontId="3" fillId="0" borderId="54" xfId="0" applyFont="1" applyBorder="1"/>
    <xf numFmtId="3" fontId="84" fillId="0" borderId="54" xfId="20" applyNumberFormat="1" applyFont="1" applyFill="1" applyBorder="1" applyAlignment="1">
      <alignment horizontal="right" indent="1"/>
      <protection/>
    </xf>
    <xf numFmtId="0" fontId="3" fillId="0" borderId="0" xfId="0" applyFont="1" applyBorder="1"/>
    <xf numFmtId="0" fontId="80" fillId="0" borderId="56" xfId="20" applyFont="1" applyFill="1" applyBorder="1">
      <alignment/>
      <protection/>
    </xf>
    <xf numFmtId="0" fontId="3" fillId="0" borderId="56" xfId="0" applyFont="1" applyBorder="1"/>
    <xf numFmtId="169" fontId="84" fillId="0" borderId="0" xfId="20" applyNumberFormat="1" applyFont="1" applyFill="1" applyAlignment="1">
      <alignment horizontal="right" indent="1"/>
      <protection/>
    </xf>
    <xf numFmtId="0" fontId="80" fillId="0" borderId="54" xfId="20" applyFont="1" applyFill="1" applyBorder="1" applyAlignment="1">
      <alignment vertical="center"/>
      <protection/>
    </xf>
    <xf numFmtId="3" fontId="84" fillId="0" borderId="0" xfId="20" applyNumberFormat="1" applyFont="1" applyFill="1" applyAlignment="1">
      <alignment horizontal="center"/>
      <protection/>
    </xf>
    <xf numFmtId="4" fontId="84" fillId="0" borderId="0" xfId="20" applyNumberFormat="1" applyFont="1" applyFill="1" applyAlignment="1">
      <alignment horizontal="center"/>
      <protection/>
    </xf>
    <xf numFmtId="169" fontId="84" fillId="0" borderId="54" xfId="20" applyNumberFormat="1" applyFont="1" applyFill="1" applyBorder="1" applyAlignment="1">
      <alignment horizontal="center"/>
      <protection/>
    </xf>
    <xf numFmtId="3" fontId="82" fillId="0" borderId="51" xfId="20" applyNumberFormat="1" applyFont="1" applyFill="1" applyBorder="1" applyAlignment="1">
      <alignment horizontal="right" indent="1"/>
      <protection/>
    </xf>
    <xf numFmtId="3" fontId="84" fillId="0" borderId="51" xfId="20" applyNumberFormat="1" applyFont="1" applyFill="1" applyBorder="1" applyAlignment="1">
      <alignment horizontal="right" indent="1"/>
      <protection/>
    </xf>
    <xf numFmtId="3" fontId="84" fillId="0" borderId="57" xfId="20" applyNumberFormat="1" applyFont="1" applyFill="1" applyBorder="1" applyAlignment="1">
      <alignment horizontal="right" indent="1"/>
      <protection/>
    </xf>
    <xf numFmtId="3" fontId="84" fillId="0" borderId="51" xfId="20" applyNumberFormat="1" applyFont="1" applyFill="1" applyBorder="1" applyAlignment="1">
      <alignment horizontal="center"/>
      <protection/>
    </xf>
    <xf numFmtId="4" fontId="84" fillId="0" borderId="51" xfId="20" applyNumberFormat="1" applyFont="1" applyFill="1" applyBorder="1" applyAlignment="1">
      <alignment horizontal="center"/>
      <protection/>
    </xf>
    <xf numFmtId="0" fontId="68" fillId="0" borderId="0" xfId="0" applyFont="1" applyBorder="1"/>
    <xf numFmtId="0" fontId="97" fillId="0" borderId="0" xfId="0" applyFont="1" applyAlignment="1">
      <alignment horizontal="center"/>
    </xf>
    <xf numFmtId="182" fontId="84" fillId="0" borderId="0" xfId="20" applyNumberFormat="1" applyFont="1" applyFill="1" applyBorder="1" applyAlignment="1">
      <alignment horizontal="right" indent="2"/>
      <protection/>
    </xf>
    <xf numFmtId="0" fontId="91" fillId="0" borderId="54" xfId="75" applyFont="1" applyFill="1" applyBorder="1">
      <alignment/>
      <protection/>
    </xf>
    <xf numFmtId="0" fontId="91" fillId="0" borderId="54" xfId="75" applyFont="1" applyFill="1" applyBorder="1" applyAlignment="1">
      <alignment horizontal="center"/>
      <protection/>
    </xf>
    <xf numFmtId="169" fontId="84" fillId="0" borderId="0" xfId="20" applyNumberFormat="1" applyFont="1" applyFill="1" applyAlignment="1">
      <alignment horizontal="center"/>
      <protection/>
    </xf>
    <xf numFmtId="0" fontId="91" fillId="0" borderId="57" xfId="75" applyFont="1" applyFill="1" applyBorder="1" applyAlignment="1">
      <alignment horizontal="center"/>
      <protection/>
    </xf>
    <xf numFmtId="169" fontId="84" fillId="0" borderId="51" xfId="20" applyNumberFormat="1" applyFont="1" applyFill="1" applyBorder="1" applyAlignment="1">
      <alignment horizontal="center"/>
      <protection/>
    </xf>
    <xf numFmtId="0" fontId="87" fillId="0" borderId="0" xfId="0" applyFont="1" applyFill="1"/>
    <xf numFmtId="0" fontId="85" fillId="0" borderId="54" xfId="0" applyFont="1" applyFill="1" applyBorder="1" applyAlignment="1">
      <alignment horizontal="center"/>
    </xf>
    <xf numFmtId="0" fontId="85" fillId="0" borderId="56" xfId="0" applyFont="1" applyFill="1" applyBorder="1" applyAlignment="1">
      <alignment horizontal="center"/>
    </xf>
    <xf numFmtId="0" fontId="0" fillId="0" borderId="58" xfId="0" applyFill="1" applyBorder="1"/>
    <xf numFmtId="0" fontId="0" fillId="0" borderId="59" xfId="0" applyFill="1" applyBorder="1"/>
    <xf numFmtId="0" fontId="87" fillId="0" borderId="51" xfId="0" applyFont="1" applyFill="1" applyBorder="1"/>
    <xf numFmtId="0" fontId="85" fillId="0" borderId="57" xfId="0" applyFont="1" applyFill="1" applyBorder="1" applyAlignment="1">
      <alignment horizontal="center"/>
    </xf>
    <xf numFmtId="0" fontId="85" fillId="0" borderId="60" xfId="0" applyFont="1" applyFill="1" applyBorder="1" applyAlignment="1">
      <alignment horizontal="center"/>
    </xf>
    <xf numFmtId="181" fontId="95" fillId="0" borderId="61" xfId="75" applyNumberFormat="1" applyFont="1" applyFill="1" applyBorder="1" applyAlignment="1">
      <alignment horizontal="right" vertical="center" indent="1"/>
      <protection/>
    </xf>
    <xf numFmtId="169" fontId="82" fillId="0" borderId="0" xfId="20" applyNumberFormat="1" applyFont="1" applyFill="1" applyAlignment="1">
      <alignment horizontal="center"/>
      <protection/>
    </xf>
    <xf numFmtId="169" fontId="82" fillId="0" borderId="62" xfId="20" applyNumberFormat="1" applyFont="1" applyFill="1" applyBorder="1" applyAlignment="1">
      <alignment horizontal="center"/>
      <protection/>
    </xf>
    <xf numFmtId="181" fontId="95" fillId="0" borderId="59" xfId="75" applyNumberFormat="1" applyFont="1" applyFill="1" applyBorder="1" applyAlignment="1">
      <alignment horizontal="right" vertical="center" indent="1"/>
      <protection/>
    </xf>
    <xf numFmtId="0" fontId="80" fillId="0" borderId="57" xfId="20" applyFont="1" applyFill="1" applyBorder="1">
      <alignment/>
      <protection/>
    </xf>
    <xf numFmtId="168" fontId="82" fillId="0" borderId="0" xfId="20" applyNumberFormat="1" applyFont="1" applyFill="1" applyAlignment="1">
      <alignment horizontal="center"/>
      <protection/>
    </xf>
    <xf numFmtId="0" fontId="0" fillId="0" borderId="0" xfId="0" applyFont="1" applyBorder="1"/>
    <xf numFmtId="169" fontId="84" fillId="0" borderId="57" xfId="20" applyNumberFormat="1" applyFont="1" applyFill="1" applyBorder="1" applyAlignment="1">
      <alignment horizontal="right" indent="1"/>
      <protection/>
    </xf>
    <xf numFmtId="0" fontId="91" fillId="0" borderId="57" xfId="75" applyFont="1" applyFill="1" applyBorder="1">
      <alignment/>
      <protection/>
    </xf>
    <xf numFmtId="169" fontId="84" fillId="0" borderId="51" xfId="20" applyNumberFormat="1" applyFont="1" applyFill="1" applyBorder="1" applyAlignment="1">
      <alignment horizontal="right" indent="1"/>
      <protection/>
    </xf>
    <xf numFmtId="3" fontId="84" fillId="0" borderId="0" xfId="20" applyNumberFormat="1" applyFont="1" applyFill="1" applyBorder="1" applyAlignment="1">
      <alignment horizontal="right" indent="1"/>
      <protection/>
    </xf>
    <xf numFmtId="169" fontId="84" fillId="0" borderId="0" xfId="20" applyNumberFormat="1" applyFont="1" applyFill="1" applyBorder="1" applyAlignment="1">
      <alignment horizontal="right" indent="1"/>
      <protection/>
    </xf>
    <xf numFmtId="9" fontId="84" fillId="0" borderId="0" xfId="70" applyFont="1" applyFill="1" applyAlignment="1">
      <alignment horizontal="right" indent="1"/>
    </xf>
    <xf numFmtId="3" fontId="82" fillId="0" borderId="59" xfId="20" applyNumberFormat="1" applyFont="1" applyFill="1" applyBorder="1" applyAlignment="1">
      <alignment horizontal="right" indent="1"/>
      <protection/>
    </xf>
    <xf numFmtId="168" fontId="82" fillId="0" borderId="0" xfId="20" applyNumberFormat="1" applyFont="1" applyFill="1" applyAlignment="1">
      <alignment horizontal="right" indent="1"/>
      <protection/>
    </xf>
    <xf numFmtId="168" fontId="84" fillId="0" borderId="0" xfId="20" applyNumberFormat="1" applyFont="1" applyFill="1" applyAlignment="1">
      <alignment horizontal="right" indent="1"/>
      <protection/>
    </xf>
    <xf numFmtId="0" fontId="96" fillId="0" borderId="52" xfId="20" applyFont="1" applyFill="1" applyBorder="1" applyAlignment="1">
      <alignment horizontal="center"/>
      <protection/>
    </xf>
    <xf numFmtId="168" fontId="82" fillId="0" borderId="51" xfId="20" applyNumberFormat="1" applyFont="1" applyFill="1" applyBorder="1" applyAlignment="1">
      <alignment horizontal="right" indent="1"/>
      <protection/>
    </xf>
    <xf numFmtId="168" fontId="84" fillId="0" borderId="51" xfId="20" applyNumberFormat="1" applyFont="1" applyFill="1" applyBorder="1" applyAlignment="1">
      <alignment horizontal="right" indent="1"/>
      <protection/>
    </xf>
    <xf numFmtId="0" fontId="80" fillId="0" borderId="51" xfId="20" applyFont="1" applyFill="1" applyBorder="1">
      <alignment/>
      <protection/>
    </xf>
    <xf numFmtId="0" fontId="80" fillId="0" borderId="59" xfId="20" applyFont="1" applyFill="1" applyBorder="1">
      <alignment/>
      <protection/>
    </xf>
    <xf numFmtId="0" fontId="97" fillId="0" borderId="52" xfId="20" applyFont="1" applyFill="1" applyBorder="1" applyAlignment="1">
      <alignment horizontal="center"/>
      <protection/>
    </xf>
    <xf numFmtId="168" fontId="89" fillId="0" borderId="51" xfId="20" applyNumberFormat="1" applyFont="1" applyFill="1" applyBorder="1" applyAlignment="1">
      <alignment horizontal="right" indent="1"/>
      <protection/>
    </xf>
    <xf numFmtId="168" fontId="90" fillId="0" borderId="51" xfId="20" applyNumberFormat="1" applyFont="1" applyFill="1" applyBorder="1" applyAlignment="1">
      <alignment horizontal="right" indent="1"/>
      <protection/>
    </xf>
    <xf numFmtId="0" fontId="90" fillId="0" borderId="51" xfId="20" applyFont="1" applyFill="1" applyBorder="1">
      <alignment/>
      <protection/>
    </xf>
    <xf numFmtId="0" fontId="90" fillId="0" borderId="59" xfId="20" applyFont="1" applyFill="1" applyBorder="1">
      <alignment/>
      <protection/>
    </xf>
    <xf numFmtId="169" fontId="90" fillId="0" borderId="51" xfId="20" applyNumberFormat="1" applyFont="1" applyFill="1" applyBorder="1" applyAlignment="1">
      <alignment horizontal="right" indent="1"/>
      <protection/>
    </xf>
    <xf numFmtId="0" fontId="97" fillId="0" borderId="0" xfId="0" applyFont="1" applyFill="1" applyAlignment="1">
      <alignment horizontal="center"/>
    </xf>
    <xf numFmtId="0" fontId="68" fillId="0" borderId="0" xfId="0" applyFont="1" applyFill="1" applyBorder="1"/>
    <xf numFmtId="3" fontId="0" fillId="0" borderId="0" xfId="0" applyNumberFormat="1" applyFill="1" applyBorder="1"/>
    <xf numFmtId="0" fontId="3" fillId="0" borderId="0" xfId="0" applyFont="1" applyFill="1" applyBorder="1"/>
    <xf numFmtId="168" fontId="84" fillId="0" borderId="54" xfId="20" applyNumberFormat="1" applyFont="1" applyFill="1" applyBorder="1" applyAlignment="1">
      <alignment horizontal="right" indent="1"/>
      <protection/>
    </xf>
    <xf numFmtId="168" fontId="84" fillId="0" borderId="57" xfId="20" applyNumberFormat="1" applyFont="1" applyFill="1" applyBorder="1" applyAlignment="1">
      <alignment horizontal="right" indent="1"/>
      <protection/>
    </xf>
    <xf numFmtId="168" fontId="84" fillId="0" borderId="63" xfId="20" applyNumberFormat="1" applyFont="1" applyFill="1" applyBorder="1" applyAlignment="1">
      <alignment horizontal="right" indent="1"/>
      <protection/>
    </xf>
    <xf numFmtId="168" fontId="84" fillId="0" borderId="0" xfId="20" applyNumberFormat="1" applyFont="1" applyFill="1" applyBorder="1" applyAlignment="1">
      <alignment horizontal="right" indent="1"/>
      <protection/>
    </xf>
    <xf numFmtId="0" fontId="0" fillId="0" borderId="54" xfId="0" applyFill="1" applyBorder="1"/>
    <xf numFmtId="168" fontId="84" fillId="0" borderId="51" xfId="20" applyNumberFormat="1" applyFont="1" applyFill="1" applyBorder="1" applyAlignment="1">
      <alignment horizontal="center"/>
      <protection/>
    </xf>
    <xf numFmtId="169" fontId="82" fillId="0" borderId="0" xfId="20" applyNumberFormat="1" applyFont="1" applyFill="1" applyAlignment="1">
      <alignment horizontal="right" indent="1"/>
      <protection/>
    </xf>
    <xf numFmtId="169" fontId="82" fillId="0" borderId="51" xfId="20" applyNumberFormat="1" applyFont="1" applyFill="1" applyBorder="1" applyAlignment="1">
      <alignment horizontal="right" indent="1"/>
      <protection/>
    </xf>
    <xf numFmtId="0" fontId="0" fillId="0" borderId="58" xfId="0" applyFont="1" applyFill="1" applyBorder="1"/>
    <xf numFmtId="0" fontId="79" fillId="0" borderId="0" xfId="75" applyFont="1" applyBorder="1">
      <alignment/>
      <protection/>
    </xf>
    <xf numFmtId="181" fontId="92" fillId="0" borderId="0" xfId="75" applyNumberFormat="1" applyFont="1" applyFill="1" applyBorder="1" applyAlignment="1">
      <alignment horizontal="right" vertical="center" indent="1"/>
      <protection/>
    </xf>
    <xf numFmtId="0" fontId="80" fillId="0" borderId="0" xfId="75" applyFont="1" applyBorder="1">
      <alignment/>
      <protection/>
    </xf>
    <xf numFmtId="169" fontId="79" fillId="0" borderId="0" xfId="75" applyNumberFormat="1" applyFont="1" applyFill="1" applyBorder="1">
      <alignment/>
      <protection/>
    </xf>
    <xf numFmtId="173" fontId="87" fillId="0" borderId="0" xfId="63" applyFont="1" applyFill="1" applyBorder="1" applyAlignment="1">
      <alignment vertical="top" wrapText="1"/>
      <protection/>
    </xf>
    <xf numFmtId="0" fontId="80" fillId="0" borderId="0" xfId="75" applyFont="1" applyFill="1" applyBorder="1">
      <alignment/>
      <protection/>
    </xf>
    <xf numFmtId="178" fontId="85" fillId="0" borderId="0" xfId="63" applyNumberFormat="1" applyFont="1" applyFill="1" applyBorder="1" applyAlignment="1">
      <alignment horizontal="right" vertical="top" wrapText="1" indent="1"/>
      <protection/>
    </xf>
    <xf numFmtId="196" fontId="85" fillId="0" borderId="0" xfId="63" applyNumberFormat="1" applyFont="1" applyFill="1" applyBorder="1" applyAlignment="1">
      <alignment horizontal="right" wrapText="1" indent="1"/>
      <protection/>
    </xf>
    <xf numFmtId="0" fontId="86" fillId="0" borderId="0" xfId="63" applyNumberFormat="1" applyFont="1" applyFill="1" applyBorder="1" applyAlignment="1">
      <alignment horizontal="center" vertical="center" wrapText="1"/>
      <protection/>
    </xf>
    <xf numFmtId="181" fontId="79" fillId="0" borderId="0" xfId="75" applyNumberFormat="1" applyFont="1" applyFill="1">
      <alignment/>
      <protection/>
    </xf>
    <xf numFmtId="0" fontId="80" fillId="0" borderId="40" xfId="75" applyFont="1" applyFill="1" applyBorder="1">
      <alignment/>
      <protection/>
    </xf>
    <xf numFmtId="3" fontId="85" fillId="0" borderId="0" xfId="63" applyNumberFormat="1" applyFont="1" applyFill="1" applyBorder="1" applyAlignment="1">
      <alignment horizontal="right" vertical="top" wrapText="1" indent="1"/>
      <protection/>
    </xf>
    <xf numFmtId="3" fontId="85" fillId="0" borderId="0" xfId="63" applyNumberFormat="1" applyFont="1" applyFill="1" applyBorder="1" applyAlignment="1">
      <alignment horizontal="center" vertical="top" wrapText="1"/>
      <protection/>
    </xf>
    <xf numFmtId="181" fontId="87" fillId="0" borderId="39" xfId="75" applyNumberFormat="1" applyFont="1" applyFill="1" applyBorder="1" applyAlignment="1">
      <alignment horizontal="right" indent="1"/>
      <protection/>
    </xf>
    <xf numFmtId="181" fontId="87" fillId="0" borderId="0" xfId="75" applyNumberFormat="1" applyFont="1" applyFill="1" applyBorder="1" applyAlignment="1">
      <alignment horizontal="right" indent="1"/>
      <protection/>
    </xf>
    <xf numFmtId="3" fontId="89" fillId="0" borderId="51" xfId="20" applyNumberFormat="1" applyFont="1" applyFill="1" applyBorder="1" applyAlignment="1">
      <alignment horizontal="right" indent="1"/>
      <protection/>
    </xf>
    <xf numFmtId="0" fontId="0" fillId="0" borderId="51" xfId="0" applyFill="1" applyBorder="1"/>
    <xf numFmtId="0" fontId="0" fillId="0" borderId="51" xfId="0" applyFill="1" applyBorder="1" applyAlignment="1">
      <alignment horizontal="center"/>
    </xf>
    <xf numFmtId="173" fontId="85" fillId="0" borderId="0" xfId="63" applyFont="1" applyFill="1" applyBorder="1" applyAlignment="1">
      <alignment vertical="top" wrapText="1"/>
      <protection/>
    </xf>
    <xf numFmtId="179" fontId="87" fillId="0" borderId="0" xfId="184" applyNumberFormat="1" applyFont="1" applyFill="1" applyBorder="1">
      <alignment/>
      <protection/>
    </xf>
    <xf numFmtId="179" fontId="85" fillId="0" borderId="0" xfId="184" applyNumberFormat="1" applyFont="1" applyFill="1" applyBorder="1">
      <alignment/>
      <protection/>
    </xf>
    <xf numFmtId="173" fontId="85" fillId="0" borderId="0" xfId="63" applyFont="1" applyFill="1" applyBorder="1">
      <alignment/>
      <protection/>
    </xf>
    <xf numFmtId="179" fontId="88" fillId="0" borderId="0" xfId="184" applyNumberFormat="1" applyFont="1" applyFill="1" applyBorder="1" applyAlignment="1">
      <alignment vertical="top"/>
      <protection/>
    </xf>
    <xf numFmtId="179" fontId="86" fillId="0" borderId="0" xfId="184" applyNumberFormat="1" applyFont="1" applyFill="1" applyBorder="1" applyAlignment="1">
      <alignment vertical="top"/>
      <protection/>
    </xf>
  </cellXfs>
  <cellStyles count="27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752-93035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llares_participaciones" xfId="57"/>
    <cellStyle name="Neutral" xfId="58"/>
    <cellStyle name="No-definido" xfId="59"/>
    <cellStyle name="Normal 2" xfId="60"/>
    <cellStyle name="Normal 2 2" xfId="61"/>
    <cellStyle name="Normal 3" xfId="62"/>
    <cellStyle name="Normal_EFT 4T06-IAS EN MODELO ELOYv.1" xfId="63"/>
    <cellStyle name="Normal_Libro1 (3)" xfId="64"/>
    <cellStyle name="Normal_Libro2 (5)" xfId="65"/>
    <cellStyle name="Note" xfId="66"/>
    <cellStyle name="Output" xfId="67"/>
    <cellStyle name="Percent 2" xfId="68"/>
    <cellStyle name="Percent 3" xfId="69"/>
    <cellStyle name="Porcentaje" xfId="70"/>
    <cellStyle name="Title" xfId="71"/>
    <cellStyle name="Total" xfId="72"/>
    <cellStyle name="Warning Text" xfId="73"/>
    <cellStyle name="Normal 4" xfId="74"/>
    <cellStyle name="0752-93035 2" xfId="75"/>
    <cellStyle name="Normal 5" xfId="76"/>
    <cellStyle name="-" xfId="77"/>
    <cellStyle name="ENCE Número" xfId="78"/>
    <cellStyle name="ENCE Título" xfId="79"/>
    <cellStyle name="Millares 2" xfId="80"/>
    <cellStyle name="Normal 7" xfId="81"/>
    <cellStyle name="******************************************" xfId="82"/>
    <cellStyle name="Column heading" xfId="83"/>
    <cellStyle name="Comma0" xfId="84"/>
    <cellStyle name="Corner heading" xfId="85"/>
    <cellStyle name="Currency0" xfId="86"/>
    <cellStyle name="Data" xfId="87"/>
    <cellStyle name="Data no deci" xfId="88"/>
    <cellStyle name="Data Superscript" xfId="89"/>
    <cellStyle name="Data_1-1A-Regular" xfId="90"/>
    <cellStyle name="Data-one deci" xfId="91"/>
    <cellStyle name="Date" xfId="92"/>
    <cellStyle name="esther" xfId="93"/>
    <cellStyle name="Estilo 1" xfId="94"/>
    <cellStyle name="Euro 3" xfId="95"/>
    <cellStyle name="F2" xfId="96"/>
    <cellStyle name="F3" xfId="97"/>
    <cellStyle name="F4" xfId="98"/>
    <cellStyle name="F5" xfId="99"/>
    <cellStyle name="F6" xfId="100"/>
    <cellStyle name="F7" xfId="101"/>
    <cellStyle name="F8" xfId="102"/>
    <cellStyle name="Fixed" xfId="103"/>
    <cellStyle name="Heading 1 3" xfId="104"/>
    <cellStyle name="Heading 2 3" xfId="105"/>
    <cellStyle name="Hed Side" xfId="106"/>
    <cellStyle name="Hed Side bold" xfId="107"/>
    <cellStyle name="Hed Side Indent" xfId="108"/>
    <cellStyle name="Hed Side Regular" xfId="109"/>
    <cellStyle name="Hed Side_1-1A-Regular" xfId="110"/>
    <cellStyle name="Hed Top" xfId="111"/>
    <cellStyle name="Hed Top - SECTION" xfId="112"/>
    <cellStyle name="Hed Top_3-new4" xfId="113"/>
    <cellStyle name="Hipervínculo 2" xfId="114"/>
    <cellStyle name="Millares [0] 2" xfId="115"/>
    <cellStyle name="Milliers [0]_Annex_comb_guideline_version4-2" xfId="116"/>
    <cellStyle name="Milliers_Annex_comb_guideline_version4-2" xfId="117"/>
    <cellStyle name="Monétaire [0]_Annex comb guideline 4-7" xfId="118"/>
    <cellStyle name="Monétaire_Annex_comb_guideline_version4-2" xfId="119"/>
    <cellStyle name="Normal - Style1" xfId="120"/>
    <cellStyle name="Normal - Style2" xfId="121"/>
    <cellStyle name="Normal - Style3" xfId="122"/>
    <cellStyle name="Normal - Style4" xfId="123"/>
    <cellStyle name="Normal - Style5" xfId="124"/>
    <cellStyle name="Normal 2 4" xfId="125"/>
    <cellStyle name="Normal 2 2 4" xfId="126"/>
    <cellStyle name="Normal 2 2 2" xfId="127"/>
    <cellStyle name="Normal 3 3" xfId="128"/>
    <cellStyle name="Porcentaje 3" xfId="129"/>
    <cellStyle name="Porcentual 2" xfId="130"/>
    <cellStyle name="Porcentual 3" xfId="131"/>
    <cellStyle name="Reference" xfId="132"/>
    <cellStyle name="Row heading" xfId="133"/>
    <cellStyle name="Separador de milhares [0]_ACTUACION PATRIMONIAL" xfId="134"/>
    <cellStyle name="Source Hed" xfId="135"/>
    <cellStyle name="Source Letter" xfId="136"/>
    <cellStyle name="Source Superscript" xfId="137"/>
    <cellStyle name="Source Text" xfId="138"/>
    <cellStyle name="State" xfId="139"/>
    <cellStyle name="Superscript" xfId="140"/>
    <cellStyle name="Superscript- regular" xfId="141"/>
    <cellStyle name="Superscript_1-1A-Regular" xfId="142"/>
    <cellStyle name="Table Data" xfId="143"/>
    <cellStyle name="Table Head Top" xfId="144"/>
    <cellStyle name="Table Hed Side" xfId="145"/>
    <cellStyle name="Table Title" xfId="146"/>
    <cellStyle name="Title Text" xfId="147"/>
    <cellStyle name="Title Text 1" xfId="148"/>
    <cellStyle name="Title Text 2" xfId="149"/>
    <cellStyle name="Title-1" xfId="150"/>
    <cellStyle name="Title-2" xfId="151"/>
    <cellStyle name="Title-3" xfId="152"/>
    <cellStyle name="Wrap" xfId="153"/>
    <cellStyle name="Wrap Bold" xfId="154"/>
    <cellStyle name="Wrap Title" xfId="155"/>
    <cellStyle name="Wrap_NTS99-~11" xfId="156"/>
    <cellStyle name="Normal 10" xfId="157"/>
    <cellStyle name="Euro 2" xfId="158"/>
    <cellStyle name="Heading 1 2" xfId="159"/>
    <cellStyle name="Heading 2 2" xfId="160"/>
    <cellStyle name="Neutral 2" xfId="161"/>
    <cellStyle name="Normal 2 3" xfId="162"/>
    <cellStyle name="Normal 2 2 3" xfId="163"/>
    <cellStyle name="Normal 3 2" xfId="164"/>
    <cellStyle name="Normal 5 2" xfId="165"/>
    <cellStyle name="Note 2" xfId="166"/>
    <cellStyle name="Percent 2 2" xfId="167"/>
    <cellStyle name="Porcentaje 2" xfId="168"/>
    <cellStyle name="Total 2" xfId="169"/>
    <cellStyle name="Normal 8" xfId="170"/>
    <cellStyle name="Normal 6" xfId="171"/>
    <cellStyle name="Normal 9" xfId="172"/>
    <cellStyle name="Normal 11" xfId="173"/>
    <cellStyle name="Porcentaje 4" xfId="174"/>
    <cellStyle name="Normal 12" xfId="175"/>
    <cellStyle name="Normal 13" xfId="176"/>
    <cellStyle name="Normal 14" xfId="177"/>
    <cellStyle name="Normal 15" xfId="178"/>
    <cellStyle name="Normal 16" xfId="179"/>
    <cellStyle name="Normal 17" xfId="180"/>
    <cellStyle name="Normal 18" xfId="181"/>
    <cellStyle name="Normal 19" xfId="182"/>
    <cellStyle name="Normal 20" xfId="183"/>
    <cellStyle name="Normal_EEFF master de memoria NPGC V1 0 (junio 08) 2" xfId="184"/>
    <cellStyle name="Millares 4" xfId="185"/>
    <cellStyle name="Millares 3" xfId="186"/>
    <cellStyle name="Porcentaje 5" xfId="187"/>
    <cellStyle name="Normal 21" xfId="188"/>
    <cellStyle name="Normal 22" xfId="189"/>
    <cellStyle name="Normal 23" xfId="190"/>
    <cellStyle name="Normal 24" xfId="191"/>
    <cellStyle name="Normal 25" xfId="192"/>
    <cellStyle name="Normal 26" xfId="193"/>
    <cellStyle name="Normal 27" xfId="194"/>
    <cellStyle name="Normal 28" xfId="195"/>
    <cellStyle name="Normal 29" xfId="196"/>
    <cellStyle name="Normal 30" xfId="197"/>
    <cellStyle name="Normal 31" xfId="198"/>
    <cellStyle name="Millares [0] 3" xfId="199"/>
    <cellStyle name="Porcentaje 6" xfId="200"/>
    <cellStyle name="Calculation 2" xfId="201"/>
    <cellStyle name="Input 2" xfId="202"/>
    <cellStyle name="Note 3" xfId="203"/>
    <cellStyle name="Output 2" xfId="204"/>
    <cellStyle name="Total 2 2" xfId="205"/>
    <cellStyle name="Normal 32" xfId="206"/>
    <cellStyle name="Normal 33" xfId="207"/>
    <cellStyle name="Normal 34" xfId="208"/>
    <cellStyle name="Normal 35" xfId="209"/>
    <cellStyle name="Normal 37" xfId="210"/>
    <cellStyle name="Millares [0] 4" xfId="211"/>
    <cellStyle name="Porcentaje 7" xfId="212"/>
    <cellStyle name="Normal 38" xfId="213"/>
    <cellStyle name="Normal 36" xfId="214"/>
    <cellStyle name="Millares 5" xfId="215"/>
    <cellStyle name="Millares 6" xfId="216"/>
    <cellStyle name="Millares 7" xfId="217"/>
    <cellStyle name="Millares 8" xfId="218"/>
    <cellStyle name="Millares 9" xfId="219"/>
    <cellStyle name="Porcentaje 8" xfId="220"/>
    <cellStyle name="Millares 2 2" xfId="221"/>
    <cellStyle name="Normal 7 2" xfId="222"/>
    <cellStyle name="Millares [0] 2 2" xfId="223"/>
    <cellStyle name="Porcentaje 3 2" xfId="224"/>
    <cellStyle name="Normal 10 2" xfId="225"/>
    <cellStyle name="Note 2 2" xfId="226"/>
    <cellStyle name="Normal 8 2" xfId="227"/>
    <cellStyle name="Normal 9 2" xfId="228"/>
    <cellStyle name="Normal 19 2" xfId="229"/>
    <cellStyle name="Millares 4 2" xfId="230"/>
    <cellStyle name="Millares 3 2" xfId="231"/>
    <cellStyle name="Porcentaje 5 2" xfId="232"/>
    <cellStyle name="Normal 24 2" xfId="233"/>
    <cellStyle name="Normal 31 2" xfId="234"/>
    <cellStyle name="Millares [0] 3 2" xfId="235"/>
    <cellStyle name="Porcentaje 6 2" xfId="236"/>
    <cellStyle name="Normal 35 2" xfId="237"/>
    <cellStyle name="Normal 37 2" xfId="238"/>
    <cellStyle name="Millares [0] 4 2" xfId="239"/>
    <cellStyle name="Porcentaje 7 2" xfId="240"/>
    <cellStyle name="Normal 38 2" xfId="241"/>
    <cellStyle name="Normal 36 2" xfId="242"/>
    <cellStyle name="Millares 5 2" xfId="243"/>
    <cellStyle name="Millares 6 2" xfId="244"/>
    <cellStyle name="Millares 7 2" xfId="245"/>
    <cellStyle name="Millares 8 2" xfId="246"/>
    <cellStyle name="Normal 39" xfId="247"/>
    <cellStyle name="Normal 40" xfId="248"/>
    <cellStyle name="Normal 41" xfId="249"/>
    <cellStyle name="Normal 42" xfId="250"/>
    <cellStyle name="Normal 43" xfId="251"/>
    <cellStyle name="Millares [0] 5" xfId="252"/>
    <cellStyle name="Porcentaje 9" xfId="253"/>
    <cellStyle name="Normal 44" xfId="254"/>
    <cellStyle name="Millares 10" xfId="255"/>
    <cellStyle name="Millares 11" xfId="256"/>
    <cellStyle name="Millares 12" xfId="257"/>
    <cellStyle name="Normal 45" xfId="258"/>
    <cellStyle name="Millares [0] 6" xfId="259"/>
    <cellStyle name="Porcentaje 10" xfId="260"/>
    <cellStyle name="Millares 13" xfId="261"/>
    <cellStyle name="Euro_Balance" xfId="262"/>
    <cellStyle name="Heading 1_Balance" xfId="263"/>
    <cellStyle name="Heading 2_Balance" xfId="264"/>
    <cellStyle name="Normal 2_Balance" xfId="265"/>
    <cellStyle name="Normal 2 2_Balance" xfId="266"/>
    <cellStyle name="Normal 3_Balance" xfId="267"/>
    <cellStyle name="Normal 46" xfId="268"/>
    <cellStyle name="Normal 2 5" xfId="269"/>
    <cellStyle name="Normal 2 3 2" xfId="270"/>
    <cellStyle name="Normal 4 3" xfId="271"/>
    <cellStyle name="Normal 5 3" xfId="272"/>
    <cellStyle name="Porcentaje 2 2" xfId="273"/>
    <cellStyle name="Normal 2 4 2" xfId="274"/>
    <cellStyle name="Normal 6 3" xfId="275"/>
    <cellStyle name="Normal 5 2 2" xfId="276"/>
    <cellStyle name="Normal 6 2" xfId="277"/>
    <cellStyle name="Normal 47" xfId="278"/>
    <cellStyle name="Euro 4" xfId="279"/>
    <cellStyle name="Porcentaje 11" xfId="280"/>
    <cellStyle name="Normal 48" xfId="281"/>
    <cellStyle name="Normal 49" xfId="282"/>
    <cellStyle name="Normal 50" xfId="283"/>
    <cellStyle name="Normal 51" xfId="284"/>
    <cellStyle name="Euro 5" xfId="285"/>
    <cellStyle name="Porcentaje 12" xfId="286"/>
    <cellStyle name="Normal 52" xfId="287"/>
    <cellStyle name="Millares 14" xfId="288"/>
    <cellStyle name="Normal 2 6" xfId="289"/>
    <cellStyle name="Normal 3 4" xfId="290"/>
    <cellStyle name="Porcentaje 13" xfId="2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80" mc:Ignorable="a14" a14:legacySpreadsheetColorIndex="18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FF9900" mc:Ignorable="a14" a14:legacySpreadsheetColorIndex="5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pulpwatch.com\Outlook%20models\March%202005\demand%20_03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  <cell r="K5">
            <v>2</v>
          </cell>
          <cell r="L5">
            <v>3</v>
          </cell>
          <cell r="M5">
            <v>4</v>
          </cell>
        </row>
        <row r="6">
          <cell r="G6" t="str">
            <v>Yes</v>
          </cell>
          <cell r="J6">
            <v>2</v>
          </cell>
          <cell r="K6">
            <v>3</v>
          </cell>
          <cell r="L6">
            <v>4</v>
          </cell>
          <cell r="M6">
            <v>1</v>
          </cell>
        </row>
        <row r="7">
          <cell r="G7" t="str">
            <v>No</v>
          </cell>
          <cell r="J7">
            <v>3</v>
          </cell>
          <cell r="K7">
            <v>4</v>
          </cell>
          <cell r="L7">
            <v>1</v>
          </cell>
          <cell r="M7">
            <v>2</v>
          </cell>
        </row>
        <row r="8">
          <cell r="J8">
            <v>4</v>
          </cell>
          <cell r="K8">
            <v>1</v>
          </cell>
          <cell r="L8">
            <v>2</v>
          </cell>
          <cell r="M8">
            <v>3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  <cell r="H32" t="str">
            <v>Euro</v>
          </cell>
          <cell r="I32">
            <v>1</v>
          </cell>
        </row>
        <row r="33">
          <cell r="G33" t="str">
            <v>GBP</v>
          </cell>
          <cell r="H33" t="str">
            <v>British Pound</v>
          </cell>
          <cell r="I33">
            <v>0.8</v>
          </cell>
        </row>
        <row r="34">
          <cell r="G34" t="str">
            <v>USD</v>
          </cell>
          <cell r="H34" t="str">
            <v>United States Dollar</v>
          </cell>
          <cell r="I34">
            <v>1.45</v>
          </cell>
        </row>
        <row r="35">
          <cell r="G35" t="str">
            <v>CHF</v>
          </cell>
          <cell r="H35" t="str">
            <v>Swiss Franc</v>
          </cell>
          <cell r="I35">
            <v>1.5</v>
          </cell>
        </row>
        <row r="36">
          <cell r="G36" t="str">
            <v>RUB</v>
          </cell>
          <cell r="H36" t="str">
            <v>Ruble</v>
          </cell>
          <cell r="I36">
            <v>30</v>
          </cell>
        </row>
        <row r="37">
          <cell r="G37" t="str">
            <v>AED</v>
          </cell>
          <cell r="H37" t="str">
            <v>UAE Dirham</v>
          </cell>
          <cell r="I37">
            <v>5.2</v>
          </cell>
        </row>
        <row r="38">
          <cell r="G38" t="str">
            <v>ANG</v>
          </cell>
          <cell r="H38" t="str">
            <v>Netherlands Antilliean Gulden</v>
          </cell>
          <cell r="I38">
            <v>2.57</v>
          </cell>
        </row>
        <row r="39">
          <cell r="G39" t="str">
            <v>AUD</v>
          </cell>
          <cell r="H39" t="str">
            <v>Australian Dollar</v>
          </cell>
          <cell r="I39">
            <v>1.78</v>
          </cell>
        </row>
        <row r="40">
          <cell r="G40" t="str">
            <v>BGN</v>
          </cell>
          <cell r="H40" t="str">
            <v>Bulgarian Lev</v>
          </cell>
          <cell r="I40">
            <v>1.96</v>
          </cell>
        </row>
        <row r="41">
          <cell r="G41" t="str">
            <v>BMD</v>
          </cell>
          <cell r="H41" t="str">
            <v>Bermudian Dollar</v>
          </cell>
          <cell r="I41">
            <v>1.42</v>
          </cell>
        </row>
        <row r="42">
          <cell r="G42" t="str">
            <v>BRL</v>
          </cell>
          <cell r="H42" t="str">
            <v>Brazilian Real </v>
          </cell>
          <cell r="I42">
            <v>2.77</v>
          </cell>
        </row>
        <row r="43">
          <cell r="G43" t="str">
            <v>BZD</v>
          </cell>
          <cell r="H43" t="str">
            <v>Belize Dollar</v>
          </cell>
          <cell r="I43">
            <v>2.84</v>
          </cell>
        </row>
        <row r="44">
          <cell r="G44" t="str">
            <v>CAD</v>
          </cell>
          <cell r="H44" t="str">
            <v>Canadian Dollar</v>
          </cell>
          <cell r="I44">
            <v>1.5</v>
          </cell>
        </row>
        <row r="45">
          <cell r="G45" t="str">
            <v>CNY</v>
          </cell>
          <cell r="H45" t="str">
            <v>Renminbi </v>
          </cell>
          <cell r="I45">
            <v>9.9</v>
          </cell>
        </row>
        <row r="46">
          <cell r="G46" t="str">
            <v>CZK</v>
          </cell>
          <cell r="H46" t="str">
            <v>Czech Koruna</v>
          </cell>
          <cell r="I46">
            <v>24.67</v>
          </cell>
        </row>
        <row r="47">
          <cell r="G47" t="str">
            <v>DKK</v>
          </cell>
          <cell r="H47" t="str">
            <v>Danish Krone</v>
          </cell>
          <cell r="I47">
            <v>7.46</v>
          </cell>
        </row>
        <row r="48">
          <cell r="G48" t="str">
            <v>EGP</v>
          </cell>
          <cell r="H48" t="str">
            <v>Egyptian Pound</v>
          </cell>
          <cell r="I48">
            <v>7.85</v>
          </cell>
        </row>
        <row r="49">
          <cell r="G49" t="str">
            <v>GEL </v>
          </cell>
          <cell r="H49" t="e">
            <v>#N/A</v>
          </cell>
        </row>
        <row r="50">
          <cell r="G50" t="str">
            <v>HRK</v>
          </cell>
          <cell r="H50" t="str">
            <v>Croatian Kuna</v>
          </cell>
          <cell r="I50">
            <v>7.14</v>
          </cell>
        </row>
        <row r="51">
          <cell r="G51" t="str">
            <v>HUF</v>
          </cell>
          <cell r="H51" t="str">
            <v>Hungarian Florint</v>
          </cell>
          <cell r="I51">
            <v>234.74</v>
          </cell>
        </row>
        <row r="52">
          <cell r="G52" t="str">
            <v>ILS</v>
          </cell>
          <cell r="H52" t="str">
            <v>Iseaeli New Sheqel</v>
          </cell>
          <cell r="I52">
            <v>4.95</v>
          </cell>
        </row>
        <row r="53">
          <cell r="G53" t="str">
            <v>ISK</v>
          </cell>
          <cell r="H53" t="str">
            <v>Icelandic Krona</v>
          </cell>
          <cell r="I53">
            <v>147.32</v>
          </cell>
        </row>
        <row r="54">
          <cell r="G54" t="str">
            <v>JPY</v>
          </cell>
          <cell r="H54" t="str">
            <v>Japan Yen</v>
          </cell>
          <cell r="I54">
            <v>149.91</v>
          </cell>
        </row>
        <row r="55">
          <cell r="G55" t="str">
            <v>KRW</v>
          </cell>
          <cell r="H55" t="str">
            <v>South Korean Won</v>
          </cell>
          <cell r="I55">
            <v>1723.89</v>
          </cell>
        </row>
        <row r="56">
          <cell r="G56" t="str">
            <v>KWD</v>
          </cell>
          <cell r="H56" t="str">
            <v>Kuwaiti Dinar</v>
          </cell>
          <cell r="I56">
            <v>0.38</v>
          </cell>
        </row>
        <row r="57">
          <cell r="G57" t="str">
            <v>KYD</v>
          </cell>
          <cell r="H57" t="str">
            <v>Cayman Island Dollar</v>
          </cell>
          <cell r="I57">
            <v>1.19</v>
          </cell>
        </row>
        <row r="58">
          <cell r="G58" t="str">
            <v>KZT</v>
          </cell>
          <cell r="H58" t="str">
            <v>Kazakhstani Tenge</v>
          </cell>
          <cell r="I58">
            <v>174.37</v>
          </cell>
        </row>
        <row r="59">
          <cell r="G59" t="str">
            <v>LTL</v>
          </cell>
          <cell r="H59" t="str">
            <v>Lithuanuan Litas</v>
          </cell>
          <cell r="I59">
            <v>3.48</v>
          </cell>
        </row>
        <row r="60">
          <cell r="G60" t="str">
            <v>NOK</v>
          </cell>
          <cell r="H60" t="str">
            <v>Norwegian Krone</v>
          </cell>
          <cell r="I60">
            <v>8.33</v>
          </cell>
        </row>
        <row r="61">
          <cell r="G61" t="str">
            <v>NZD</v>
          </cell>
          <cell r="H61" t="str">
            <v>New Zeland Dollar</v>
          </cell>
          <cell r="I61">
            <v>2.2</v>
          </cell>
        </row>
        <row r="62">
          <cell r="G62" t="str">
            <v>OMR</v>
          </cell>
          <cell r="H62" t="str">
            <v>Oman Rial</v>
          </cell>
          <cell r="I62">
            <v>0.55</v>
          </cell>
        </row>
        <row r="63">
          <cell r="G63" t="str">
            <v>PKR</v>
          </cell>
          <cell r="H63" t="str">
            <v>Pakistani Rupee</v>
          </cell>
          <cell r="I63">
            <v>111.97</v>
          </cell>
        </row>
        <row r="64">
          <cell r="G64" t="str">
            <v>PLN</v>
          </cell>
          <cell r="H64" t="str">
            <v>Polish Zloty</v>
          </cell>
          <cell r="I64">
            <v>3.41</v>
          </cell>
        </row>
        <row r="65">
          <cell r="G65" t="str">
            <v>QAR</v>
          </cell>
          <cell r="H65" t="str">
            <v>Qatari Riyal</v>
          </cell>
          <cell r="I65">
            <v>5.21</v>
          </cell>
        </row>
        <row r="66">
          <cell r="G66" t="str">
            <v>RON</v>
          </cell>
          <cell r="H66" t="str">
            <v>Romanian Leu</v>
          </cell>
          <cell r="I66">
            <v>3.78</v>
          </cell>
        </row>
        <row r="67">
          <cell r="G67" t="str">
            <v>SAR</v>
          </cell>
          <cell r="H67" t="str">
            <v>Saudi Riyal</v>
          </cell>
          <cell r="I67">
            <v>5.38</v>
          </cell>
        </row>
        <row r="68">
          <cell r="G68" t="str">
            <v>SEK</v>
          </cell>
          <cell r="H68" t="str">
            <v>Swedish Krona</v>
          </cell>
          <cell r="I68">
            <v>9.78</v>
          </cell>
        </row>
        <row r="69">
          <cell r="G69" t="str">
            <v>SGD</v>
          </cell>
          <cell r="H69" t="str">
            <v>Singapore Dollar</v>
          </cell>
          <cell r="I69">
            <v>2</v>
          </cell>
        </row>
        <row r="70">
          <cell r="G70" t="str">
            <v>SKK</v>
          </cell>
          <cell r="H70" t="str">
            <v>Slovakia Koruna</v>
          </cell>
          <cell r="I70">
            <v>30</v>
          </cell>
        </row>
        <row r="71">
          <cell r="G71" t="str">
            <v>TRY</v>
          </cell>
          <cell r="H71" t="str">
            <v>Turkish New Lira</v>
          </cell>
          <cell r="I71">
            <v>1.82</v>
          </cell>
        </row>
        <row r="72">
          <cell r="G72" t="str">
            <v>UAH</v>
          </cell>
          <cell r="H72" t="str">
            <v>Ukrainian Hryvnia</v>
          </cell>
          <cell r="I72">
            <v>7.39</v>
          </cell>
        </row>
        <row r="73">
          <cell r="G73" t="str">
            <v>ZAR</v>
          </cell>
          <cell r="H73" t="str">
            <v>South African Rand</v>
          </cell>
          <cell r="I73">
            <v>11.85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zoomScale="85" zoomScaleNormal="85" workbookViewId="0" topLeftCell="B5">
      <pane xSplit="4" ySplit="2" topLeftCell="F37" activePane="bottomRight" state="frozen"/>
      <selection pane="topLeft" activeCell="B5" sqref="B5"/>
      <selection pane="topRight" activeCell="F5" sqref="F5"/>
      <selection pane="bottomLeft" activeCell="B7" sqref="B7"/>
      <selection pane="bottomRight" activeCell="M54" sqref="M54"/>
    </sheetView>
  </sheetViews>
  <sheetFormatPr defaultColWidth="11.421875" defaultRowHeight="12.75"/>
  <cols>
    <col min="1" max="1" width="2.7109375" style="0" customWidth="1"/>
    <col min="2" max="2" width="64.140625" style="0" customWidth="1"/>
    <col min="3" max="3" width="1.57421875" style="33" customWidth="1"/>
    <col min="4" max="4" width="1.148437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125" style="138" customWidth="1"/>
    <col min="14" max="14" width="11.28125" style="0" bestFit="1" customWidth="1"/>
    <col min="15" max="15" width="11.28125" style="0" customWidth="1"/>
    <col min="16" max="17" width="12.28125" style="0" bestFit="1" customWidth="1"/>
    <col min="18" max="21" width="12.28125" style="0" customWidth="1"/>
    <col min="22" max="22" width="11.57421875" style="0" customWidth="1"/>
    <col min="23" max="23" width="12.28125" style="0" bestFit="1" customWidth="1"/>
    <col min="24" max="24" width="0.85546875" style="0" customWidth="1"/>
  </cols>
  <sheetData>
    <row r="1" spans="2:22" ht="14.25" hidden="1">
      <c r="B1" s="52" t="s">
        <v>62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 ht="12.75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63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64</v>
      </c>
      <c r="C5" s="73"/>
      <c r="D5" s="74"/>
      <c r="E5" s="74"/>
      <c r="F5" s="75" t="s">
        <v>65</v>
      </c>
      <c r="G5" s="75" t="s">
        <v>66</v>
      </c>
      <c r="H5" s="75" t="s">
        <v>67</v>
      </c>
      <c r="I5" s="75" t="s">
        <v>68</v>
      </c>
      <c r="J5" s="75" t="s">
        <v>65</v>
      </c>
      <c r="K5" s="75" t="s">
        <v>66</v>
      </c>
      <c r="L5" s="75" t="s">
        <v>67</v>
      </c>
      <c r="M5" s="75" t="s">
        <v>68</v>
      </c>
      <c r="N5" s="75" t="s">
        <v>69</v>
      </c>
      <c r="O5" s="75" t="s">
        <v>70</v>
      </c>
      <c r="P5" s="75" t="s">
        <v>71</v>
      </c>
      <c r="Q5" s="75" t="s">
        <v>72</v>
      </c>
      <c r="R5" s="75" t="s">
        <v>69</v>
      </c>
      <c r="S5" s="75" t="s">
        <v>70</v>
      </c>
      <c r="T5" s="75" t="s">
        <v>71</v>
      </c>
      <c r="U5" s="75" t="s">
        <v>72</v>
      </c>
      <c r="V5" s="76" t="s">
        <v>73</v>
      </c>
    </row>
    <row r="6" spans="2:22" ht="15">
      <c r="B6" s="72" t="s">
        <v>74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108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59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535551.44670745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76</v>
      </c>
      <c r="C11" s="81"/>
      <c r="D11" s="81"/>
      <c r="E11" s="81"/>
      <c r="F11" s="86">
        <f>+N11</f>
        <v>-19291.986364912966</v>
      </c>
      <c r="G11" s="86">
        <f>+O11-N11</f>
        <v>-10286.65785695706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77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</v>
      </c>
      <c r="I13" s="86">
        <f>+Q13-P13</f>
        <v>-2324.202748296506</v>
      </c>
      <c r="J13" s="86">
        <f>+R13</f>
        <v>20137.17294737009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</v>
      </c>
      <c r="P13" s="86">
        <v>-70176.40928500141</v>
      </c>
      <c r="Q13" s="86">
        <v>-72500.61203329792</v>
      </c>
      <c r="R13" s="86">
        <v>20137.17294737009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78</v>
      </c>
      <c r="C14" s="91"/>
      <c r="D14" s="91"/>
      <c r="E14" s="91"/>
      <c r="F14" s="92">
        <f aca="true" t="shared" si="0" ref="F14:M14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-0.01336890519742311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79</v>
      </c>
      <c r="C15" s="91"/>
      <c r="D15" s="91"/>
      <c r="E15" s="91"/>
      <c r="F15" s="92">
        <f aca="true" t="shared" si="1" ref="F15:K15">(F13*4)/F42</f>
        <v>-0.091085325750548</v>
      </c>
      <c r="G15" s="92">
        <f t="shared" si="1"/>
        <v>-0.07574976904156926</v>
      </c>
      <c r="H15" s="92">
        <f t="shared" si="1"/>
        <v>-0.06959452106667248</v>
      </c>
      <c r="I15" s="92">
        <f t="shared" si="1"/>
        <v>-0.009100616502247093</v>
      </c>
      <c r="J15" s="92">
        <f t="shared" si="1"/>
        <v>0.0682426694800813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-0.030361775250182663</v>
      </c>
      <c r="O15" s="92">
        <v>-0.05591775822427969</v>
      </c>
      <c r="P15" s="92">
        <v>-0.08921887390628352</v>
      </c>
      <c r="Q15" s="92">
        <v>-0.0946274683905893</v>
      </c>
      <c r="R15" s="92">
        <v>0.02274755649336043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80</v>
      </c>
      <c r="C17" s="88"/>
      <c r="D17" s="88"/>
      <c r="E17" s="88"/>
      <c r="F17" s="89">
        <f>+N17</f>
        <v>-14.061407140000483</v>
      </c>
      <c r="G17" s="89">
        <f aca="true" t="shared" si="2" ref="G17:M19">+O17-N17</f>
        <v>-365.0379731599997</v>
      </c>
      <c r="H17" s="89">
        <f t="shared" si="2"/>
        <v>608.4588621799999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-379.0993803000002</v>
      </c>
      <c r="P17" s="89">
        <v>229.35948187999966</v>
      </c>
      <c r="Q17" s="89">
        <v>456.0445707800002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81</v>
      </c>
      <c r="C18" s="88"/>
      <c r="D18" s="88"/>
      <c r="E18" s="88"/>
      <c r="F18" s="89">
        <f>+N18</f>
        <v>-12386.14356014</v>
      </c>
      <c r="G18" s="89">
        <f t="shared" si="2"/>
        <v>-5701.007022370002</v>
      </c>
      <c r="H18" s="89">
        <f t="shared" si="2"/>
        <v>-3292.9477298400016</v>
      </c>
      <c r="I18" s="89">
        <f t="shared" si="2"/>
        <v>-23408.93095671</v>
      </c>
      <c r="J18" s="89">
        <f>+R18</f>
        <v>-8997.32918157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</v>
      </c>
      <c r="O18" s="89">
        <v>-18087.150582510003</v>
      </c>
      <c r="P18" s="89">
        <v>-21380.098312350005</v>
      </c>
      <c r="Q18" s="89">
        <v>-44789.02926906</v>
      </c>
      <c r="R18" s="89">
        <v>-8997.32918157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82</v>
      </c>
      <c r="C19" s="88"/>
      <c r="D19" s="88"/>
      <c r="E19" s="88"/>
      <c r="F19" s="89">
        <f>+N19</f>
        <v>-12400.204967280002</v>
      </c>
      <c r="G19" s="89">
        <f t="shared" si="2"/>
        <v>-6066.044995530003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83</v>
      </c>
      <c r="C21" s="88"/>
      <c r="D21" s="88"/>
      <c r="E21" s="95"/>
      <c r="F21" s="89">
        <f>+N21</f>
        <v>-65533.4430157</v>
      </c>
      <c r="G21" s="89">
        <f>+O21-N21</f>
        <v>-9146.25681610938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</v>
      </c>
      <c r="O21" s="89">
        <v>-74679.69983180938</v>
      </c>
      <c r="P21" s="89">
        <v>-77020.49174133006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84</v>
      </c>
      <c r="C23" s="88"/>
      <c r="D23" s="88"/>
      <c r="E23" s="88"/>
      <c r="F23" s="89">
        <f>+N23</f>
        <v>12545.583258810002</v>
      </c>
      <c r="G23" s="89">
        <f>+O23-N23</f>
        <v>8867.99687939</v>
      </c>
      <c r="H23" s="89">
        <f>+P23-O23</f>
        <v>7790.873880619994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85</v>
      </c>
      <c r="C25" s="81"/>
      <c r="D25" s="81"/>
      <c r="E25" s="81"/>
      <c r="F25" s="86">
        <f aca="true" t="shared" si="3" ref="F25:K25">+F13+F19+F21+F23</f>
        <v>-93868.58382153297</v>
      </c>
      <c r="G25" s="86">
        <f t="shared" si="3"/>
        <v>-29793.332542736436</v>
      </c>
      <c r="H25" s="86">
        <f t="shared" si="3"/>
        <v>-15481.26947371207</v>
      </c>
      <c r="I25" s="86">
        <f t="shared" si="3"/>
        <v>-15427.621565491161</v>
      </c>
      <c r="J25" s="86">
        <f t="shared" si="3"/>
        <v>6710.935345180091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</v>
      </c>
      <c r="O25" s="86">
        <v>-123661.9163642694</v>
      </c>
      <c r="P25" s="86">
        <v>-139143.1858379815</v>
      </c>
      <c r="Q25" s="86">
        <v>-154570.80740347263</v>
      </c>
      <c r="R25" s="86">
        <v>6710.935345180091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86</v>
      </c>
      <c r="C26" s="91"/>
      <c r="D26" s="91"/>
      <c r="E26" s="91"/>
      <c r="F26" s="97">
        <f aca="true" t="shared" si="4" ref="F26:M26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0.03779924439098903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-0.318069085663168</v>
      </c>
      <c r="Q26" s="97">
        <v>-0.2679348769444879</v>
      </c>
      <c r="R26" s="97">
        <f>(R25*4)/R44</f>
        <v>0.03779924439098903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87</v>
      </c>
      <c r="C28" s="99"/>
      <c r="D28" s="99"/>
      <c r="E28" s="99"/>
      <c r="F28" s="100">
        <f aca="true" t="shared" si="5" ref="F28:K28">F25/F45</f>
        <v>-0.536698592461595</v>
      </c>
      <c r="G28" s="100">
        <f t="shared" si="5"/>
        <v>-0.17034495450392473</v>
      </c>
      <c r="H28" s="100">
        <f t="shared" si="5"/>
        <v>-0.08851497697948582</v>
      </c>
      <c r="I28" s="100">
        <f t="shared" si="5"/>
        <v>-0.08820824222693631</v>
      </c>
      <c r="J28" s="100">
        <f>J25/174900</f>
        <v>0.03837012775974895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</v>
      </c>
      <c r="O28" s="100">
        <v>-0.7070435469655197</v>
      </c>
      <c r="P28" s="100">
        <v>-0.7955585239450057</v>
      </c>
      <c r="Q28" s="100">
        <v>-0.8837667661719418</v>
      </c>
      <c r="R28" s="100">
        <f>R25/174900</f>
        <v>0.03837012775974895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88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89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2" ht="15">
      <c r="B33" s="72" t="s">
        <v>64</v>
      </c>
      <c r="C33" s="73"/>
      <c r="D33" s="74"/>
      <c r="E33" s="74"/>
      <c r="F33" s="75" t="s">
        <v>65</v>
      </c>
      <c r="G33" s="75" t="s">
        <v>66</v>
      </c>
      <c r="H33" s="75" t="s">
        <v>67</v>
      </c>
      <c r="I33" s="75" t="s">
        <v>68</v>
      </c>
      <c r="J33" s="75" t="s">
        <v>65</v>
      </c>
      <c r="K33" s="75" t="s">
        <v>66</v>
      </c>
      <c r="L33" s="75" t="s">
        <v>67</v>
      </c>
      <c r="M33" s="75" t="s">
        <v>68</v>
      </c>
      <c r="N33" s="75" t="s">
        <v>69</v>
      </c>
      <c r="O33" s="75" t="s">
        <v>70</v>
      </c>
      <c r="P33" s="75" t="s">
        <v>71</v>
      </c>
      <c r="Q33" s="75" t="s">
        <v>72</v>
      </c>
      <c r="R33" s="75" t="s">
        <v>69</v>
      </c>
      <c r="S33" s="75" t="s">
        <v>70</v>
      </c>
      <c r="T33" s="75" t="s">
        <v>71</v>
      </c>
      <c r="U33" s="75" t="s">
        <v>71</v>
      </c>
      <c r="V33" s="76" t="s">
        <v>73</v>
      </c>
    </row>
    <row r="34" spans="2:22" ht="15">
      <c r="B34" s="72" t="s">
        <v>74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75</v>
      </c>
    </row>
    <row r="35" spans="2:22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2" ht="15">
      <c r="B36" s="80" t="s">
        <v>90</v>
      </c>
      <c r="C36" s="88"/>
      <c r="D36" s="88"/>
      <c r="E36" s="88"/>
      <c r="F36" s="114">
        <v>882625.5372401493</v>
      </c>
      <c r="G36" s="115">
        <v>906022.8420649448</v>
      </c>
      <c r="H36" s="114">
        <v>957346.8372224069</v>
      </c>
      <c r="I36" s="115">
        <v>980154.8375657693</v>
      </c>
      <c r="J36" s="115">
        <v>981992.5707537516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</v>
      </c>
      <c r="O36" s="114">
        <f>+G36</f>
        <v>906022.8420649448</v>
      </c>
      <c r="P36" s="114">
        <f>+H36</f>
        <v>957346.8372224069</v>
      </c>
      <c r="Q36" s="114">
        <f>+I36</f>
        <v>980154.8375657693</v>
      </c>
      <c r="R36" s="114">
        <v>981992.5707537516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2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2" ht="15">
      <c r="B38" s="84" t="s">
        <v>107</v>
      </c>
      <c r="C38" s="88"/>
      <c r="D38" s="88"/>
      <c r="E38" s="88"/>
      <c r="F38" s="89">
        <v>2896.8287397999998</v>
      </c>
      <c r="G38" s="89">
        <v>6888.623824120002</v>
      </c>
      <c r="H38" s="89">
        <v>9197.423244829999</v>
      </c>
      <c r="I38" s="89">
        <v>13044.899696580003</v>
      </c>
      <c r="J38" s="89">
        <v>144222.109923</v>
      </c>
      <c r="K38" s="89">
        <f>+K63</f>
        <v>140929.85563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6888.623824120002</v>
      </c>
      <c r="P38" s="89">
        <f>+H38</f>
        <v>9197.423244829999</v>
      </c>
      <c r="Q38" s="89">
        <f>+I38</f>
        <v>13044.899696580003</v>
      </c>
      <c r="R38" s="89">
        <v>144222.109923</v>
      </c>
      <c r="S38" s="89">
        <f aca="true" t="shared" si="6" ref="S38:U40">+K38</f>
        <v>140929.85563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2" ht="15">
      <c r="B39" s="84" t="s">
        <v>91</v>
      </c>
      <c r="C39" s="88"/>
      <c r="D39" s="88"/>
      <c r="E39" s="88"/>
      <c r="F39" s="89">
        <v>238219.0955235935</v>
      </c>
      <c r="G39" s="89">
        <v>231994.0677033234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</v>
      </c>
      <c r="O39" s="89">
        <f>+G39</f>
        <v>231994.0677033234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2" ht="15">
      <c r="B40" s="84" t="s">
        <v>92</v>
      </c>
      <c r="C40" s="88"/>
      <c r="D40" s="88"/>
      <c r="E40" s="88"/>
      <c r="F40" s="116">
        <v>126976.75738328448</v>
      </c>
      <c r="G40" s="116">
        <v>93330.72281752466</v>
      </c>
      <c r="H40" s="116">
        <v>49898.32214530367</v>
      </c>
      <c r="I40" s="116">
        <v>28358.636380852302</v>
      </c>
      <c r="J40" s="116">
        <v>54112.70691161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93330.72281752466</v>
      </c>
      <c r="P40" s="116">
        <v>49898.32214530367</v>
      </c>
      <c r="Q40" s="116">
        <f>+I40</f>
        <v>28358.636380852302</v>
      </c>
      <c r="R40" s="116">
        <v>54112.70691161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2" ht="15">
      <c r="B42" s="117" t="s">
        <v>93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aca="true" t="shared" si="7" ref="J42:Q42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2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2" ht="15">
      <c r="B44" s="84" t="s">
        <v>94</v>
      </c>
      <c r="C44" s="88"/>
      <c r="D44" s="88"/>
      <c r="E44" s="88"/>
      <c r="F44" s="89">
        <v>630821.9361501709</v>
      </c>
      <c r="G44" s="89">
        <v>601115.6755199807</v>
      </c>
      <c r="H44" s="89">
        <v>583282.8657244724</v>
      </c>
      <c r="I44" s="89">
        <v>576896.9279631983</v>
      </c>
      <c r="J44" s="89">
        <v>710166.0843548409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630821.9361501709</v>
      </c>
      <c r="O44" s="116">
        <f>+G44</f>
        <v>601115.6755199807</v>
      </c>
      <c r="P44" s="116">
        <v>583282.8657244724</v>
      </c>
      <c r="Q44" s="116">
        <f>+I44</f>
        <v>576896.9279631983</v>
      </c>
      <c r="R44" s="116">
        <v>710166.0843548409</v>
      </c>
      <c r="S44" s="116" t="e">
        <f aca="true" t="shared" si="8" ref="S44:U45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2" ht="15">
      <c r="B45" s="84" t="s">
        <v>95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2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2" ht="15">
      <c r="B47" s="84" t="s">
        <v>96</v>
      </c>
      <c r="C47" s="88"/>
      <c r="D47" s="88"/>
      <c r="E47" s="88"/>
      <c r="F47" s="89">
        <v>10642.825733214286</v>
      </c>
      <c r="G47" s="89">
        <v>8491.044537741429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2" ht="15">
      <c r="B48" s="98" t="s">
        <v>97</v>
      </c>
      <c r="C48" s="118"/>
      <c r="D48" s="118"/>
      <c r="E48" s="118"/>
      <c r="F48" s="119">
        <f>(F44+F47)/F36</f>
        <v>0.7267688672244389</v>
      </c>
      <c r="G48" s="119">
        <v>0.6728381358116188</v>
      </c>
      <c r="H48" s="119">
        <v>0.6162422733870412</v>
      </c>
      <c r="I48" s="119">
        <v>0.5957966380662486</v>
      </c>
      <c r="J48" s="119">
        <v>0.7387232319906875</v>
      </c>
      <c r="K48" s="119" t="e">
        <f aca="true" t="shared" si="9" ref="K48:Q48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0.6728381358116188</v>
      </c>
      <c r="P48" s="119">
        <f t="shared" si="9"/>
        <v>0.6162422733870412</v>
      </c>
      <c r="Q48" s="119">
        <f t="shared" si="9"/>
        <v>0.5957966380662486</v>
      </c>
      <c r="R48" s="119">
        <v>0.7387232319906875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98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aca="true" t="shared" si="10" ref="S50:U51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99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100</v>
      </c>
      <c r="C53" s="88"/>
      <c r="D53" s="88"/>
      <c r="E53" s="88"/>
      <c r="F53" s="116">
        <v>396936.37997</v>
      </c>
      <c r="G53" s="116">
        <v>377482.00680241996</v>
      </c>
      <c r="H53" s="89">
        <v>169900.71576242</v>
      </c>
      <c r="I53" s="116">
        <v>164545.94723</v>
      </c>
      <c r="J53" s="116">
        <v>160082.59979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</v>
      </c>
      <c r="O53" s="116">
        <f>+G53</f>
        <v>377482.00680241996</v>
      </c>
      <c r="P53" s="116">
        <v>169900.71576242</v>
      </c>
      <c r="Q53" s="116">
        <f aca="true" t="shared" si="11" ref="Q53:S54">+I53</f>
        <v>164545.94723</v>
      </c>
      <c r="R53" s="116">
        <f t="shared" si="11"/>
        <v>160082.59979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101</v>
      </c>
      <c r="C54" s="88"/>
      <c r="D54" s="88"/>
      <c r="E54" s="88"/>
      <c r="F54" s="89">
        <v>120787.68263974998</v>
      </c>
      <c r="G54" s="89">
        <v>165162.2060347</v>
      </c>
      <c r="H54" s="89">
        <v>198112.83861958998</v>
      </c>
      <c r="I54" s="116">
        <v>186759.43723991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</v>
      </c>
      <c r="P54" s="116">
        <v>198112.83861958998</v>
      </c>
      <c r="Q54" s="116">
        <f t="shared" si="11"/>
        <v>186759.43723991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102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</v>
      </c>
      <c r="I56" s="89">
        <v>338260.48477333</v>
      </c>
      <c r="J56" s="89">
        <v>220762.49202836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aca="true" t="shared" si="12" ref="N56:S56">+N54+N53-N38</f>
        <v>514827.23386994994</v>
      </c>
      <c r="O56" s="89">
        <f t="shared" si="12"/>
        <v>535755.5890129999</v>
      </c>
      <c r="P56" s="89">
        <f t="shared" si="12"/>
        <v>358816.13113718</v>
      </c>
      <c r="Q56" s="89">
        <f t="shared" si="12"/>
        <v>338260.48477333</v>
      </c>
      <c r="R56" s="89">
        <f t="shared" si="12"/>
        <v>220762.49202836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103</v>
      </c>
      <c r="C57" s="91"/>
      <c r="D57" s="91"/>
      <c r="E57" s="91"/>
      <c r="F57" s="122">
        <f>((F54+F53)-F38)/F44</f>
        <v>0.8161213242073946</v>
      </c>
      <c r="G57" s="122">
        <v>0.891268703897228</v>
      </c>
      <c r="H57" s="122">
        <f aca="true" t="shared" si="13" ref="H57:M57">((H54+H53)-H38)/H44</f>
        <v>0.6151665893554216</v>
      </c>
      <c r="I57" s="122">
        <f t="shared" si="13"/>
        <v>0.5863447496030149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aca="true" t="shared" si="14" ref="N57:T57">((N54+N53)-N38)/N44</f>
        <v>0.8161213242073946</v>
      </c>
      <c r="O57" s="122">
        <f t="shared" si="14"/>
        <v>0.891268703897228</v>
      </c>
      <c r="P57" s="122">
        <f t="shared" si="14"/>
        <v>0.6151665893554216</v>
      </c>
      <c r="Q57" s="122">
        <f t="shared" si="14"/>
        <v>0.5863447496030149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104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105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106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15" ht="12.75">
      <c r="B63" s="141" t="s">
        <v>107</v>
      </c>
      <c r="C63" s="141"/>
      <c r="D63" s="141"/>
      <c r="E63" s="142"/>
      <c r="F63" s="146"/>
      <c r="G63" s="146"/>
      <c r="H63" s="146"/>
      <c r="I63" s="146"/>
      <c r="J63" s="147">
        <v>144222.109923</v>
      </c>
      <c r="K63" s="147">
        <v>140929.85563</v>
      </c>
      <c r="L63" s="147">
        <v>159768.9944</v>
      </c>
      <c r="M63" s="147" t="e">
        <f>SUM(M64:M73)</f>
        <v>#REF!</v>
      </c>
      <c r="O63" s="39"/>
    </row>
    <row r="64" spans="2:15" ht="12.75">
      <c r="B64" s="141" t="s">
        <v>109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</v>
      </c>
      <c r="L64" s="143">
        <v>169642.40549</v>
      </c>
      <c r="M64" s="143" t="e">
        <f>+#REF!</f>
        <v>#REF!</v>
      </c>
      <c r="O64" s="39"/>
    </row>
    <row r="65" spans="2:13" ht="12.75">
      <c r="B65" s="141" t="s">
        <v>110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 ht="12.75">
      <c r="B66" s="144" t="s">
        <v>149</v>
      </c>
      <c r="C66" s="141"/>
      <c r="D66" s="141"/>
      <c r="E66" s="142"/>
      <c r="F66" s="146"/>
      <c r="G66" s="146"/>
      <c r="H66" s="146"/>
      <c r="I66" s="146"/>
      <c r="J66" s="143"/>
      <c r="K66" s="143">
        <v>-688.874</v>
      </c>
      <c r="L66" s="143">
        <v>-782</v>
      </c>
      <c r="M66" s="143">
        <f>-M89-M86-M87</f>
        <v>-3695.0179</v>
      </c>
    </row>
    <row r="67" spans="2:13" ht="12.75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 ht="12.75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 ht="12.75">
      <c r="B69" s="144" t="s">
        <v>111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 ht="12.75">
      <c r="B70" s="145" t="s">
        <v>112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 ht="12.75">
      <c r="B71" s="145" t="s">
        <v>113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6:13" ht="12.75">
      <c r="F72" s="51"/>
      <c r="G72" s="51"/>
      <c r="H72" s="51"/>
      <c r="I72" s="51"/>
      <c r="J72" s="51"/>
      <c r="K72" s="51"/>
      <c r="L72" s="51"/>
      <c r="M72" s="51"/>
    </row>
    <row r="73" spans="2:13" ht="12.75" hidden="1">
      <c r="B73" t="s">
        <v>114</v>
      </c>
      <c r="F73" s="51"/>
      <c r="G73" s="51"/>
      <c r="H73" s="51"/>
      <c r="I73" s="51"/>
      <c r="J73" s="51"/>
      <c r="K73" s="51"/>
      <c r="L73" s="51"/>
      <c r="M73" s="51"/>
    </row>
    <row r="74" spans="6:13" ht="12.75" hidden="1">
      <c r="F74" s="51"/>
      <c r="G74" s="51"/>
      <c r="H74" s="51"/>
      <c r="I74" s="51"/>
      <c r="J74" s="51"/>
      <c r="K74" s="143"/>
      <c r="L74" s="143"/>
      <c r="M74" s="143"/>
    </row>
    <row r="75" spans="2:13" ht="12.75" hidden="1">
      <c r="B75" t="s">
        <v>115</v>
      </c>
      <c r="F75" s="51"/>
      <c r="G75" s="51"/>
      <c r="H75" s="51"/>
      <c r="I75" s="51"/>
      <c r="J75" s="51"/>
      <c r="K75" s="143"/>
      <c r="L75" s="143"/>
      <c r="M75" s="143"/>
    </row>
    <row r="76" spans="2:13" ht="12.75" hidden="1">
      <c r="B76" t="s">
        <v>116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t="12.75" hidden="1">
      <c r="B77" t="s">
        <v>38</v>
      </c>
      <c r="F77" s="51"/>
      <c r="G77" s="51"/>
      <c r="H77" s="51"/>
      <c r="I77" s="51"/>
      <c r="J77" s="148"/>
      <c r="K77" s="143"/>
      <c r="L77" s="154"/>
      <c r="M77" s="154"/>
    </row>
    <row r="78" spans="2:13" ht="12.75" hidden="1">
      <c r="B78" t="s">
        <v>117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6:13" ht="12.75" hidden="1">
      <c r="F79" s="51"/>
      <c r="G79" s="51"/>
      <c r="H79" s="51"/>
      <c r="I79" s="51"/>
      <c r="J79" s="51"/>
      <c r="K79" s="143">
        <v>41159.76549825029</v>
      </c>
      <c r="L79" s="154"/>
      <c r="M79" s="154"/>
    </row>
    <row r="80" spans="6:13" ht="12.75">
      <c r="F80" s="51"/>
      <c r="G80" s="51"/>
      <c r="H80" s="51"/>
      <c r="I80" s="51"/>
      <c r="J80" s="51"/>
      <c r="K80" s="51"/>
      <c r="L80" s="51"/>
      <c r="M80" s="51"/>
    </row>
    <row r="81" spans="6:13" ht="12.75">
      <c r="F81" s="51"/>
      <c r="G81" s="150" t="s">
        <v>118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 ht="12.75">
      <c r="F82" s="51"/>
      <c r="G82" s="51" t="s">
        <v>119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 ht="12.75">
      <c r="F83" s="51"/>
      <c r="G83" s="51" t="s">
        <v>120</v>
      </c>
      <c r="H83" s="51"/>
      <c r="I83" s="51"/>
      <c r="J83" s="51"/>
      <c r="K83" s="149">
        <v>6342</v>
      </c>
      <c r="L83" s="149"/>
      <c r="M83" s="149"/>
    </row>
    <row r="84" spans="6:13" ht="12.75">
      <c r="F84" s="51"/>
      <c r="G84" s="51" t="s">
        <v>121</v>
      </c>
      <c r="H84" s="51"/>
      <c r="I84" s="51"/>
      <c r="J84" s="51"/>
      <c r="K84" s="149">
        <v>1492</v>
      </c>
      <c r="L84" s="149"/>
      <c r="M84" s="149">
        <v>82.96637</v>
      </c>
    </row>
    <row r="85" spans="6:12" ht="12.75">
      <c r="F85" s="51"/>
      <c r="G85" s="51" t="s">
        <v>122</v>
      </c>
      <c r="H85" s="51"/>
      <c r="I85" s="51"/>
      <c r="J85" s="51"/>
      <c r="K85" s="149">
        <v>788</v>
      </c>
      <c r="L85" s="149">
        <v>452</v>
      </c>
    </row>
    <row r="86" spans="6:13" ht="12.75">
      <c r="F86" s="51"/>
      <c r="G86" s="51" t="s">
        <v>123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 ht="12.75">
      <c r="F87" s="51"/>
      <c r="G87" s="149" t="s">
        <v>124</v>
      </c>
      <c r="H87" s="51"/>
      <c r="I87" s="51"/>
      <c r="J87" s="51"/>
      <c r="K87" s="149">
        <v>689</v>
      </c>
      <c r="L87" s="149">
        <v>782</v>
      </c>
      <c r="M87" s="149">
        <v>732.5679</v>
      </c>
    </row>
    <row r="88" spans="6:13" ht="12.75">
      <c r="F88" s="51"/>
      <c r="G88" s="149" t="s">
        <v>125</v>
      </c>
      <c r="H88" s="51"/>
      <c r="I88" s="51"/>
      <c r="J88" s="51"/>
      <c r="K88" s="149">
        <v>763</v>
      </c>
      <c r="L88" s="149">
        <v>1099</v>
      </c>
      <c r="M88" s="149">
        <v>935.2952819164476</v>
      </c>
    </row>
    <row r="89" spans="6:13" ht="12.75">
      <c r="F89" s="51"/>
      <c r="G89" s="51" t="s">
        <v>41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 ht="12.75">
      <c r="F90" s="51"/>
      <c r="G90" s="51" t="s">
        <v>147</v>
      </c>
      <c r="H90" s="51"/>
      <c r="I90" s="51"/>
      <c r="J90" s="51"/>
      <c r="K90" s="51"/>
      <c r="L90" s="51"/>
      <c r="M90" s="149">
        <v>1800</v>
      </c>
    </row>
    <row r="91" spans="6:13" ht="12.75">
      <c r="F91" s="51"/>
      <c r="G91" s="51" t="s">
        <v>148</v>
      </c>
      <c r="H91" s="51"/>
      <c r="I91" s="51"/>
      <c r="J91" s="51"/>
      <c r="K91" s="51"/>
      <c r="L91" s="51"/>
      <c r="M91" s="149">
        <v>0</v>
      </c>
    </row>
    <row r="92" spans="6:13" ht="12.75">
      <c r="F92" s="51"/>
      <c r="G92" s="51"/>
      <c r="H92" s="51"/>
      <c r="I92" s="51"/>
      <c r="J92" s="51"/>
      <c r="K92" s="51"/>
      <c r="L92" s="51"/>
      <c r="M92" s="149"/>
    </row>
    <row r="93" spans="6:13" ht="12.75">
      <c r="F93" s="51"/>
      <c r="G93" s="51"/>
      <c r="H93" s="51"/>
      <c r="I93" s="51"/>
      <c r="J93" s="51"/>
      <c r="K93" s="51"/>
      <c r="L93" s="51"/>
      <c r="M93" s="149"/>
    </row>
    <row r="94" spans="6:13" ht="12.75">
      <c r="F94" s="51"/>
      <c r="G94" s="51"/>
      <c r="H94" s="51"/>
      <c r="I94" s="51"/>
      <c r="J94" s="51"/>
      <c r="K94" s="51"/>
      <c r="L94" s="51"/>
      <c r="M94" s="51"/>
    </row>
    <row r="95" spans="6:13" ht="12.75">
      <c r="F95" s="51"/>
      <c r="G95" s="51"/>
      <c r="H95" s="51"/>
      <c r="I95" s="51"/>
      <c r="J95" s="51"/>
      <c r="K95" s="51"/>
      <c r="L95" s="51"/>
      <c r="M95" s="51"/>
    </row>
    <row r="96" spans="6:13" ht="12.75">
      <c r="F96" s="51"/>
      <c r="G96" s="51"/>
      <c r="H96" s="51"/>
      <c r="I96" s="51"/>
      <c r="J96" s="51"/>
      <c r="K96" s="51"/>
      <c r="L96" s="51"/>
      <c r="M96" s="51"/>
    </row>
    <row r="97" spans="6:13" ht="12.75">
      <c r="F97" s="51"/>
      <c r="G97" s="51"/>
      <c r="H97" s="51"/>
      <c r="I97" s="51"/>
      <c r="J97" s="51"/>
      <c r="K97" s="51"/>
      <c r="L97" s="51"/>
      <c r="M97" s="51"/>
    </row>
    <row r="98" spans="6:13" ht="12.75">
      <c r="F98" s="51"/>
      <c r="G98" s="51"/>
      <c r="H98" s="51"/>
      <c r="I98" s="51"/>
      <c r="J98" s="51"/>
      <c r="K98" s="51"/>
      <c r="L98" s="51"/>
      <c r="M98" s="51"/>
    </row>
    <row r="99" spans="6:13" ht="12.75">
      <c r="F99" s="51"/>
      <c r="G99" s="51"/>
      <c r="H99" s="51"/>
      <c r="I99" s="51"/>
      <c r="J99" s="51"/>
      <c r="K99" s="51"/>
      <c r="L99" s="51"/>
      <c r="M99" s="51"/>
    </row>
    <row r="100" spans="6:13" ht="12.75">
      <c r="F100" s="51"/>
      <c r="G100" s="51"/>
      <c r="H100" s="51"/>
      <c r="I100" s="51"/>
      <c r="J100" s="51"/>
      <c r="K100" s="51"/>
      <c r="L100" s="51"/>
      <c r="M100" s="51"/>
    </row>
    <row r="101" spans="6:13" ht="12.75">
      <c r="F101" s="51"/>
      <c r="G101" s="51"/>
      <c r="H101" s="51"/>
      <c r="I101" s="51"/>
      <c r="J101" s="51"/>
      <c r="K101" s="51"/>
      <c r="L101" s="51"/>
      <c r="M101" s="51"/>
    </row>
    <row r="102" spans="6:13" ht="12.75">
      <c r="F102" s="51"/>
      <c r="G102" s="51"/>
      <c r="H102" s="51"/>
      <c r="I102" s="51"/>
      <c r="J102" s="51"/>
      <c r="K102" s="51"/>
      <c r="L102" s="51"/>
      <c r="M102" s="51"/>
    </row>
    <row r="103" spans="6:13" ht="12.75">
      <c r="F103" s="51"/>
      <c r="G103" s="51"/>
      <c r="H103" s="51"/>
      <c r="I103" s="51"/>
      <c r="J103" s="51"/>
      <c r="K103" s="51"/>
      <c r="L103" s="51"/>
      <c r="M103" s="51"/>
    </row>
    <row r="104" spans="6:13" ht="12.75">
      <c r="F104" s="51"/>
      <c r="G104" s="51"/>
      <c r="H104" s="51"/>
      <c r="I104" s="51"/>
      <c r="J104" s="51"/>
      <c r="K104" s="51"/>
      <c r="L104" s="51"/>
      <c r="M104" s="51"/>
    </row>
    <row r="105" spans="6:13" ht="12.75">
      <c r="F105" s="51"/>
      <c r="G105" s="51"/>
      <c r="H105" s="51"/>
      <c r="I105" s="51"/>
      <c r="J105" s="51"/>
      <c r="K105" s="51"/>
      <c r="L105" s="51"/>
      <c r="M105" s="51"/>
    </row>
    <row r="106" spans="6:13" ht="12.75">
      <c r="F106" s="51"/>
      <c r="G106" s="51"/>
      <c r="H106" s="51"/>
      <c r="I106" s="51"/>
      <c r="J106" s="51"/>
      <c r="K106" s="51"/>
      <c r="L106" s="51"/>
      <c r="M106" s="51"/>
    </row>
    <row r="107" spans="6:13" ht="12.75">
      <c r="F107" s="51"/>
      <c r="G107" s="51"/>
      <c r="H107" s="51"/>
      <c r="I107" s="51"/>
      <c r="J107" s="51"/>
      <c r="K107" s="51"/>
      <c r="L107" s="51"/>
      <c r="M107" s="51"/>
    </row>
    <row r="108" spans="6:13" ht="12.75">
      <c r="F108" s="51"/>
      <c r="G108" s="51"/>
      <c r="H108" s="51"/>
      <c r="I108" s="51"/>
      <c r="J108" s="51"/>
      <c r="K108" s="51"/>
      <c r="L108" s="51"/>
      <c r="M108" s="51"/>
    </row>
    <row r="109" spans="6:13" ht="12.75">
      <c r="F109" s="51"/>
      <c r="G109" s="51"/>
      <c r="H109" s="51"/>
      <c r="I109" s="51"/>
      <c r="J109" s="51"/>
      <c r="K109" s="51"/>
      <c r="L109" s="51"/>
      <c r="M109" s="51"/>
    </row>
    <row r="110" spans="6:13" ht="12.75">
      <c r="F110" s="51"/>
      <c r="G110" s="51"/>
      <c r="H110" s="51"/>
      <c r="I110" s="51"/>
      <c r="J110" s="51"/>
      <c r="K110" s="51"/>
      <c r="L110" s="51"/>
      <c r="M110" s="51"/>
    </row>
    <row r="111" spans="6:13" ht="12.75">
      <c r="F111" s="51"/>
      <c r="G111" s="51"/>
      <c r="H111" s="51"/>
      <c r="I111" s="51"/>
      <c r="J111" s="51"/>
      <c r="K111" s="51"/>
      <c r="L111" s="51"/>
      <c r="M111" s="51"/>
    </row>
    <row r="112" spans="6:13" ht="12.75">
      <c r="F112" s="51"/>
      <c r="G112" s="51"/>
      <c r="H112" s="51"/>
      <c r="I112" s="51"/>
      <c r="J112" s="51"/>
      <c r="K112" s="51"/>
      <c r="L112" s="51"/>
      <c r="M112" s="51"/>
    </row>
    <row r="113" spans="6:13" ht="12.75">
      <c r="F113" s="51"/>
      <c r="G113" s="51"/>
      <c r="H113" s="51"/>
      <c r="I113" s="51"/>
      <c r="J113" s="51"/>
      <c r="K113" s="51"/>
      <c r="L113" s="51"/>
      <c r="M113" s="51"/>
    </row>
    <row r="114" spans="6:13" ht="12.75">
      <c r="F114" s="51"/>
      <c r="G114" s="51"/>
      <c r="H114" s="51"/>
      <c r="I114" s="51"/>
      <c r="J114" s="51"/>
      <c r="K114" s="51"/>
      <c r="L114" s="51"/>
      <c r="M114" s="51"/>
    </row>
    <row r="115" spans="6:13" ht="12.75">
      <c r="F115" s="51"/>
      <c r="G115" s="51"/>
      <c r="H115" s="51"/>
      <c r="I115" s="51"/>
      <c r="J115" s="51"/>
      <c r="K115" s="51"/>
      <c r="L115" s="51"/>
      <c r="M115" s="51"/>
    </row>
    <row r="116" spans="6:13" ht="12.75">
      <c r="F116" s="51"/>
      <c r="G116" s="51"/>
      <c r="H116" s="51"/>
      <c r="I116" s="51"/>
      <c r="J116" s="51"/>
      <c r="K116" s="51"/>
      <c r="L116" s="51"/>
      <c r="M116" s="51"/>
    </row>
    <row r="117" spans="6:13" ht="12.75">
      <c r="F117" s="51"/>
      <c r="G117" s="51"/>
      <c r="H117" s="51"/>
      <c r="I117" s="51"/>
      <c r="J117" s="51"/>
      <c r="K117" s="51"/>
      <c r="L117" s="51"/>
      <c r="M117" s="51"/>
    </row>
    <row r="118" spans="6:13" ht="12.75">
      <c r="F118" s="51"/>
      <c r="G118" s="51"/>
      <c r="H118" s="51"/>
      <c r="I118" s="51"/>
      <c r="J118" s="51"/>
      <c r="K118" s="51"/>
      <c r="L118" s="51"/>
      <c r="M118" s="51"/>
    </row>
    <row r="119" spans="6:13" ht="12.75">
      <c r="F119" s="51"/>
      <c r="G119" s="51"/>
      <c r="H119" s="51"/>
      <c r="I119" s="51"/>
      <c r="J119" s="51"/>
      <c r="K119" s="51"/>
      <c r="L119" s="51"/>
      <c r="M119" s="51"/>
    </row>
    <row r="120" spans="6:13" ht="12.75">
      <c r="F120" s="51"/>
      <c r="G120" s="51"/>
      <c r="H120" s="51"/>
      <c r="I120" s="51"/>
      <c r="J120" s="51"/>
      <c r="K120" s="51"/>
      <c r="L120" s="51"/>
      <c r="M120" s="51"/>
    </row>
    <row r="121" spans="6:13" ht="12.75">
      <c r="F121" s="51"/>
      <c r="G121" s="51"/>
      <c r="H121" s="51"/>
      <c r="I121" s="51"/>
      <c r="J121" s="51"/>
      <c r="K121" s="51"/>
      <c r="L121" s="51"/>
      <c r="M121" s="51"/>
    </row>
    <row r="122" spans="6:13" ht="12.75">
      <c r="F122" s="51"/>
      <c r="G122" s="51"/>
      <c r="H122" s="51"/>
      <c r="I122" s="51"/>
      <c r="J122" s="51"/>
      <c r="K122" s="51"/>
      <c r="L122" s="51"/>
      <c r="M122" s="51"/>
    </row>
    <row r="123" spans="6:13" ht="12.75">
      <c r="F123" s="51"/>
      <c r="G123" s="51"/>
      <c r="H123" s="51"/>
      <c r="I123" s="51"/>
      <c r="J123" s="51"/>
      <c r="K123" s="51"/>
      <c r="L123" s="51"/>
      <c r="M123" s="51"/>
    </row>
    <row r="124" spans="6:13" ht="12.75">
      <c r="F124" s="51"/>
      <c r="G124" s="51"/>
      <c r="H124" s="51"/>
      <c r="I124" s="51"/>
      <c r="J124" s="51"/>
      <c r="K124" s="51"/>
      <c r="L124" s="51"/>
      <c r="M124" s="51"/>
    </row>
    <row r="125" spans="6:13" ht="12.75">
      <c r="F125" s="51"/>
      <c r="G125" s="51"/>
      <c r="H125" s="51"/>
      <c r="I125" s="51"/>
      <c r="J125" s="51"/>
      <c r="K125" s="51"/>
      <c r="L125" s="51"/>
      <c r="M125" s="51"/>
    </row>
    <row r="126" spans="6:13" ht="12.75">
      <c r="F126" s="51"/>
      <c r="G126" s="51"/>
      <c r="H126" s="51"/>
      <c r="I126" s="51"/>
      <c r="J126" s="51"/>
      <c r="K126" s="51"/>
      <c r="L126" s="51"/>
      <c r="M126" s="51"/>
    </row>
    <row r="127" spans="6:13" ht="12.75">
      <c r="F127" s="51"/>
      <c r="G127" s="51"/>
      <c r="H127" s="51"/>
      <c r="I127" s="51"/>
      <c r="J127" s="51"/>
      <c r="K127" s="51"/>
      <c r="L127" s="51"/>
      <c r="M127" s="51"/>
    </row>
    <row r="128" spans="6:13" ht="12.75">
      <c r="F128" s="51"/>
      <c r="G128" s="51"/>
      <c r="H128" s="51"/>
      <c r="I128" s="51"/>
      <c r="J128" s="51"/>
      <c r="K128" s="51"/>
      <c r="L128" s="51"/>
      <c r="M128" s="51"/>
    </row>
    <row r="129" spans="6:13" ht="12.75">
      <c r="F129" s="51"/>
      <c r="G129" s="51"/>
      <c r="H129" s="51"/>
      <c r="I129" s="51"/>
      <c r="J129" s="51"/>
      <c r="K129" s="51"/>
      <c r="L129" s="51"/>
      <c r="M129" s="51"/>
    </row>
    <row r="130" spans="6:13" ht="12.75">
      <c r="F130" s="51"/>
      <c r="G130" s="51"/>
      <c r="H130" s="51"/>
      <c r="I130" s="51"/>
      <c r="J130" s="51"/>
      <c r="K130" s="51"/>
      <c r="L130" s="51"/>
      <c r="M130" s="51"/>
    </row>
    <row r="131" spans="6:13" ht="12.75">
      <c r="F131" s="51"/>
      <c r="G131" s="51"/>
      <c r="H131" s="51"/>
      <c r="I131" s="51"/>
      <c r="J131" s="51"/>
      <c r="K131" s="51"/>
      <c r="L131" s="51"/>
      <c r="M131" s="51"/>
    </row>
    <row r="132" spans="6:13" ht="12.75">
      <c r="F132" s="51"/>
      <c r="G132" s="51"/>
      <c r="H132" s="51"/>
      <c r="I132" s="51"/>
      <c r="J132" s="51"/>
      <c r="K132" s="51"/>
      <c r="L132" s="51"/>
      <c r="M132" s="51"/>
    </row>
    <row r="133" spans="6:13" ht="12.75">
      <c r="F133" s="51"/>
      <c r="G133" s="51"/>
      <c r="H133" s="51"/>
      <c r="I133" s="51"/>
      <c r="J133" s="51"/>
      <c r="K133" s="51"/>
      <c r="L133" s="51"/>
      <c r="M133" s="51"/>
    </row>
    <row r="134" spans="6:13" ht="12.75">
      <c r="F134" s="51"/>
      <c r="G134" s="51"/>
      <c r="H134" s="51"/>
      <c r="I134" s="51"/>
      <c r="J134" s="51"/>
      <c r="K134" s="51"/>
      <c r="L134" s="51"/>
      <c r="M134" s="51"/>
    </row>
    <row r="135" spans="6:13" ht="12.75">
      <c r="F135" s="51"/>
      <c r="G135" s="51"/>
      <c r="H135" s="51"/>
      <c r="I135" s="51"/>
      <c r="J135" s="51"/>
      <c r="K135" s="51"/>
      <c r="L135" s="51"/>
      <c r="M135" s="51"/>
    </row>
    <row r="136" spans="6:13" ht="12.75">
      <c r="F136" s="51"/>
      <c r="G136" s="51"/>
      <c r="H136" s="51"/>
      <c r="I136" s="51"/>
      <c r="J136" s="51"/>
      <c r="K136" s="51"/>
      <c r="L136" s="51"/>
      <c r="M136" s="51"/>
    </row>
    <row r="137" spans="6:13" ht="12.75">
      <c r="F137" s="51"/>
      <c r="G137" s="51"/>
      <c r="H137" s="51"/>
      <c r="I137" s="51"/>
      <c r="J137" s="51"/>
      <c r="K137" s="51"/>
      <c r="L137" s="51"/>
      <c r="M137" s="51"/>
    </row>
    <row r="138" spans="6:13" ht="12.75">
      <c r="F138" s="51"/>
      <c r="G138" s="51"/>
      <c r="H138" s="51"/>
      <c r="I138" s="51"/>
      <c r="J138" s="51"/>
      <c r="K138" s="51"/>
      <c r="L138" s="51"/>
      <c r="M138" s="51"/>
    </row>
    <row r="139" spans="6:13" ht="12.75">
      <c r="F139" s="51"/>
      <c r="G139" s="51"/>
      <c r="H139" s="51"/>
      <c r="I139" s="51"/>
      <c r="J139" s="51"/>
      <c r="K139" s="51"/>
      <c r="L139" s="51"/>
      <c r="M139" s="51"/>
    </row>
    <row r="140" spans="6:13" ht="12.75">
      <c r="F140" s="51"/>
      <c r="G140" s="51"/>
      <c r="H140" s="51"/>
      <c r="I140" s="51"/>
      <c r="J140" s="51"/>
      <c r="K140" s="51"/>
      <c r="L140" s="51"/>
      <c r="M140" s="51"/>
    </row>
    <row r="141" spans="6:13" ht="12.75">
      <c r="F141" s="51"/>
      <c r="G141" s="51"/>
      <c r="H141" s="51"/>
      <c r="I141" s="51"/>
      <c r="J141" s="51"/>
      <c r="K141" s="51"/>
      <c r="L141" s="51"/>
      <c r="M141" s="51"/>
    </row>
    <row r="142" spans="6:13" ht="12.75">
      <c r="F142" s="51"/>
      <c r="G142" s="51"/>
      <c r="H142" s="51"/>
      <c r="I142" s="51"/>
      <c r="J142" s="51"/>
      <c r="K142" s="51"/>
      <c r="L142" s="51"/>
      <c r="M142" s="51"/>
    </row>
    <row r="143" spans="6:13" ht="12.75">
      <c r="F143" s="51"/>
      <c r="G143" s="51"/>
      <c r="H143" s="51"/>
      <c r="I143" s="51"/>
      <c r="J143" s="51"/>
      <c r="K143" s="51"/>
      <c r="L143" s="51"/>
      <c r="M143" s="51"/>
    </row>
    <row r="144" spans="6:13" ht="12.75">
      <c r="F144" s="51"/>
      <c r="G144" s="51"/>
      <c r="H144" s="51"/>
      <c r="I144" s="51"/>
      <c r="J144" s="51"/>
      <c r="K144" s="51"/>
      <c r="L144" s="51"/>
      <c r="M144" s="51"/>
    </row>
    <row r="145" spans="6:13" ht="12.75">
      <c r="F145" s="51"/>
      <c r="G145" s="51"/>
      <c r="H145" s="51"/>
      <c r="I145" s="51"/>
      <c r="J145" s="51"/>
      <c r="K145" s="51"/>
      <c r="L145" s="51"/>
      <c r="M145" s="51"/>
    </row>
    <row r="146" spans="6:13" ht="12.75">
      <c r="F146" s="51"/>
      <c r="G146" s="51"/>
      <c r="H146" s="51"/>
      <c r="I146" s="51"/>
      <c r="J146" s="51"/>
      <c r="K146" s="51"/>
      <c r="L146" s="51"/>
      <c r="M146" s="51"/>
    </row>
    <row r="147" spans="6:13" ht="12.75">
      <c r="F147" s="51"/>
      <c r="G147" s="51"/>
      <c r="H147" s="51"/>
      <c r="I147" s="51"/>
      <c r="J147" s="51"/>
      <c r="K147" s="51"/>
      <c r="L147" s="51"/>
      <c r="M147" s="51"/>
    </row>
    <row r="148" spans="6:13" ht="12.75">
      <c r="F148" s="51"/>
      <c r="G148" s="51"/>
      <c r="H148" s="51"/>
      <c r="I148" s="51"/>
      <c r="J148" s="51"/>
      <c r="K148" s="51"/>
      <c r="L148" s="51"/>
      <c r="M148" s="51"/>
    </row>
    <row r="149" spans="6:13" ht="12.75">
      <c r="F149" s="51"/>
      <c r="G149" s="51"/>
      <c r="H149" s="51"/>
      <c r="I149" s="51"/>
      <c r="J149" s="51"/>
      <c r="K149" s="51"/>
      <c r="L149" s="51"/>
      <c r="M149" s="51"/>
    </row>
    <row r="150" spans="6:13" ht="12.75">
      <c r="F150" s="51"/>
      <c r="G150" s="51"/>
      <c r="H150" s="51"/>
      <c r="I150" s="51"/>
      <c r="J150" s="51"/>
      <c r="K150" s="51"/>
      <c r="L150" s="51"/>
      <c r="M150" s="51"/>
    </row>
    <row r="151" spans="6:13" ht="12.75">
      <c r="F151" s="51"/>
      <c r="G151" s="51"/>
      <c r="H151" s="51"/>
      <c r="I151" s="51"/>
      <c r="J151" s="51"/>
      <c r="K151" s="51"/>
      <c r="L151" s="51"/>
      <c r="M151" s="51"/>
    </row>
    <row r="152" spans="6:13" ht="12.75">
      <c r="F152" s="51"/>
      <c r="G152" s="51"/>
      <c r="H152" s="51"/>
      <c r="I152" s="51"/>
      <c r="J152" s="51"/>
      <c r="K152" s="51"/>
      <c r="L152" s="51"/>
      <c r="M152" s="51"/>
    </row>
    <row r="153" spans="6:13" ht="12.75">
      <c r="F153" s="51"/>
      <c r="G153" s="51"/>
      <c r="H153" s="51"/>
      <c r="I153" s="51"/>
      <c r="J153" s="51"/>
      <c r="K153" s="51"/>
      <c r="L153" s="51"/>
      <c r="M153" s="51"/>
    </row>
    <row r="154" spans="6:13" ht="12.75">
      <c r="F154" s="51"/>
      <c r="G154" s="51"/>
      <c r="H154" s="51"/>
      <c r="I154" s="51"/>
      <c r="J154" s="51"/>
      <c r="K154" s="51"/>
      <c r="L154" s="51"/>
      <c r="M154" s="51"/>
    </row>
    <row r="155" spans="6:13" ht="12.75">
      <c r="F155" s="51"/>
      <c r="G155" s="51"/>
      <c r="H155" s="51"/>
      <c r="I155" s="51"/>
      <c r="J155" s="51"/>
      <c r="K155" s="51"/>
      <c r="L155" s="51"/>
      <c r="M155" s="51"/>
    </row>
    <row r="156" spans="6:13" ht="12.75">
      <c r="F156" s="51"/>
      <c r="G156" s="51"/>
      <c r="H156" s="51"/>
      <c r="I156" s="51"/>
      <c r="J156" s="51"/>
      <c r="K156" s="51"/>
      <c r="L156" s="51"/>
      <c r="M156" s="51"/>
    </row>
    <row r="157" spans="6:13" ht="12.75">
      <c r="F157" s="51"/>
      <c r="G157" s="51"/>
      <c r="H157" s="51"/>
      <c r="I157" s="51"/>
      <c r="J157" s="51"/>
      <c r="K157" s="51"/>
      <c r="L157" s="51"/>
      <c r="M157" s="51"/>
    </row>
    <row r="158" spans="6:13" ht="12.75">
      <c r="F158" s="51"/>
      <c r="G158" s="51"/>
      <c r="H158" s="51"/>
      <c r="I158" s="51"/>
      <c r="J158" s="51"/>
      <c r="K158" s="51"/>
      <c r="L158" s="51"/>
      <c r="M158" s="51"/>
    </row>
    <row r="159" spans="6:13" ht="12.75">
      <c r="F159" s="51"/>
      <c r="G159" s="51"/>
      <c r="H159" s="51"/>
      <c r="I159" s="51"/>
      <c r="J159" s="51"/>
      <c r="K159" s="51"/>
      <c r="L159" s="51"/>
      <c r="M159" s="51"/>
    </row>
    <row r="160" spans="6:13" ht="12.75">
      <c r="F160" s="51"/>
      <c r="G160" s="51"/>
      <c r="H160" s="51"/>
      <c r="I160" s="51"/>
      <c r="J160" s="51"/>
      <c r="K160" s="51"/>
      <c r="L160" s="51"/>
      <c r="M160" s="51"/>
    </row>
    <row r="161" spans="6:13" ht="12.75">
      <c r="F161" s="51"/>
      <c r="G161" s="51"/>
      <c r="H161" s="51"/>
      <c r="I161" s="51"/>
      <c r="J161" s="51"/>
      <c r="K161" s="51"/>
      <c r="L161" s="51"/>
      <c r="M161" s="51"/>
    </row>
    <row r="162" spans="6:13" ht="12.75">
      <c r="F162" s="51"/>
      <c r="G162" s="51"/>
      <c r="H162" s="51"/>
      <c r="I162" s="51"/>
      <c r="J162" s="51"/>
      <c r="K162" s="51"/>
      <c r="L162" s="51"/>
      <c r="M162" s="51"/>
    </row>
    <row r="163" spans="6:13" ht="12.75">
      <c r="F163" s="51"/>
      <c r="G163" s="51"/>
      <c r="H163" s="51"/>
      <c r="I163" s="51"/>
      <c r="J163" s="51"/>
      <c r="K163" s="51"/>
      <c r="L163" s="51"/>
      <c r="M163" s="51"/>
    </row>
    <row r="164" spans="6:13" ht="12.75">
      <c r="F164" s="51"/>
      <c r="G164" s="51"/>
      <c r="H164" s="51"/>
      <c r="I164" s="51"/>
      <c r="J164" s="51"/>
      <c r="K164" s="51"/>
      <c r="L164" s="51"/>
      <c r="M164" s="51"/>
    </row>
    <row r="165" spans="6:13" ht="12.75">
      <c r="F165" s="51"/>
      <c r="G165" s="51"/>
      <c r="H165" s="51"/>
      <c r="I165" s="51"/>
      <c r="J165" s="51"/>
      <c r="K165" s="51"/>
      <c r="L165" s="51"/>
      <c r="M165" s="51"/>
    </row>
    <row r="166" spans="6:13" ht="12.75">
      <c r="F166" s="51"/>
      <c r="G166" s="51"/>
      <c r="H166" s="51"/>
      <c r="I166" s="51"/>
      <c r="J166" s="51"/>
      <c r="K166" s="51"/>
      <c r="L166" s="51"/>
      <c r="M166" s="51"/>
    </row>
    <row r="167" spans="6:13" ht="12.75">
      <c r="F167" s="51"/>
      <c r="G167" s="51"/>
      <c r="H167" s="51"/>
      <c r="I167" s="51"/>
      <c r="J167" s="51"/>
      <c r="K167" s="51"/>
      <c r="L167" s="51"/>
      <c r="M167" s="51"/>
    </row>
    <row r="168" spans="6:13" ht="12.75">
      <c r="F168" s="51"/>
      <c r="G168" s="51"/>
      <c r="H168" s="51"/>
      <c r="I168" s="51"/>
      <c r="J168" s="51"/>
      <c r="K168" s="51"/>
      <c r="L168" s="51"/>
      <c r="M168" s="51"/>
    </row>
    <row r="169" spans="6:13" ht="12.75">
      <c r="F169" s="51"/>
      <c r="G169" s="51"/>
      <c r="H169" s="51"/>
      <c r="I169" s="51"/>
      <c r="J169" s="51"/>
      <c r="K169" s="51"/>
      <c r="L169" s="51"/>
      <c r="M169" s="51"/>
    </row>
    <row r="170" spans="6:13" ht="12.75">
      <c r="F170" s="51"/>
      <c r="G170" s="51"/>
      <c r="H170" s="51"/>
      <c r="I170" s="51"/>
      <c r="J170" s="51"/>
      <c r="K170" s="51"/>
      <c r="L170" s="51"/>
      <c r="M170" s="51"/>
    </row>
    <row r="171" spans="6:13" ht="12.75">
      <c r="F171" s="51"/>
      <c r="G171" s="51"/>
      <c r="H171" s="51"/>
      <c r="I171" s="51"/>
      <c r="J171" s="51"/>
      <c r="K171" s="51"/>
      <c r="L171" s="51"/>
      <c r="M171" s="51"/>
    </row>
    <row r="172" spans="6:13" ht="12.75">
      <c r="F172" s="51"/>
      <c r="G172" s="51"/>
      <c r="H172" s="51"/>
      <c r="I172" s="51"/>
      <c r="J172" s="51"/>
      <c r="K172" s="51"/>
      <c r="L172" s="51"/>
      <c r="M172" s="51"/>
    </row>
    <row r="173" spans="6:13" ht="12.75">
      <c r="F173" s="51"/>
      <c r="G173" s="51"/>
      <c r="H173" s="51"/>
      <c r="I173" s="51"/>
      <c r="J173" s="51"/>
      <c r="K173" s="51"/>
      <c r="L173" s="51"/>
      <c r="M173" s="51"/>
    </row>
    <row r="174" spans="6:13" ht="12.75">
      <c r="F174" s="51"/>
      <c r="G174" s="51"/>
      <c r="H174" s="51"/>
      <c r="I174" s="51"/>
      <c r="J174" s="51"/>
      <c r="K174" s="51"/>
      <c r="L174" s="51"/>
      <c r="M174" s="51"/>
    </row>
    <row r="175" spans="6:13" ht="12.75">
      <c r="F175" s="51"/>
      <c r="G175" s="51"/>
      <c r="H175" s="51"/>
      <c r="I175" s="51"/>
      <c r="J175" s="51"/>
      <c r="K175" s="51"/>
      <c r="L175" s="51"/>
      <c r="M175" s="51"/>
    </row>
    <row r="176" spans="6:13" ht="12.75">
      <c r="F176" s="51"/>
      <c r="G176" s="51"/>
      <c r="H176" s="51"/>
      <c r="I176" s="51"/>
      <c r="J176" s="51"/>
      <c r="K176" s="51"/>
      <c r="L176" s="51"/>
      <c r="M176" s="51"/>
    </row>
    <row r="177" spans="6:13" ht="12.75">
      <c r="F177" s="51"/>
      <c r="G177" s="51"/>
      <c r="H177" s="51"/>
      <c r="I177" s="51"/>
      <c r="J177" s="51"/>
      <c r="K177" s="51"/>
      <c r="L177" s="51"/>
      <c r="M177" s="51"/>
    </row>
    <row r="178" spans="6:13" ht="12.75">
      <c r="F178" s="51"/>
      <c r="G178" s="51"/>
      <c r="H178" s="51"/>
      <c r="I178" s="51"/>
      <c r="J178" s="51"/>
      <c r="K178" s="51"/>
      <c r="L178" s="51"/>
      <c r="M178" s="51"/>
    </row>
    <row r="179" spans="6:13" ht="12.75">
      <c r="F179" s="51"/>
      <c r="G179" s="51"/>
      <c r="H179" s="51"/>
      <c r="I179" s="51"/>
      <c r="J179" s="51"/>
      <c r="K179" s="51"/>
      <c r="L179" s="51"/>
      <c r="M179" s="51"/>
    </row>
    <row r="180" spans="6:13" ht="12.75">
      <c r="F180" s="51"/>
      <c r="G180" s="51"/>
      <c r="H180" s="51"/>
      <c r="I180" s="51"/>
      <c r="J180" s="51"/>
      <c r="K180" s="51"/>
      <c r="L180" s="51"/>
      <c r="M180" s="51"/>
    </row>
    <row r="181" spans="6:13" ht="12.75">
      <c r="F181" s="51"/>
      <c r="G181" s="51"/>
      <c r="H181" s="51"/>
      <c r="I181" s="51"/>
      <c r="J181" s="51"/>
      <c r="K181" s="51"/>
      <c r="L181" s="51"/>
      <c r="M181" s="51"/>
    </row>
    <row r="182" spans="6:13" ht="12.75">
      <c r="F182" s="51"/>
      <c r="G182" s="51"/>
      <c r="H182" s="51"/>
      <c r="I182" s="51"/>
      <c r="J182" s="51"/>
      <c r="K182" s="51"/>
      <c r="L182" s="51"/>
      <c r="M182" s="51"/>
    </row>
    <row r="183" spans="6:13" ht="12.75">
      <c r="F183" s="51"/>
      <c r="G183" s="51"/>
      <c r="H183" s="51"/>
      <c r="I183" s="51"/>
      <c r="J183" s="51"/>
      <c r="K183" s="51"/>
      <c r="L183" s="51"/>
      <c r="M183" s="51"/>
    </row>
    <row r="184" spans="6:13" ht="12.75">
      <c r="F184" s="51"/>
      <c r="G184" s="51"/>
      <c r="H184" s="51"/>
      <c r="I184" s="51"/>
      <c r="J184" s="51"/>
      <c r="K184" s="51"/>
      <c r="L184" s="51"/>
      <c r="M184" s="51"/>
    </row>
    <row r="185" spans="6:13" ht="12.75">
      <c r="F185" s="51"/>
      <c r="G185" s="51"/>
      <c r="H185" s="51"/>
      <c r="I185" s="51"/>
      <c r="J185" s="51"/>
      <c r="K185" s="51"/>
      <c r="L185" s="51"/>
      <c r="M185" s="51"/>
    </row>
    <row r="186" spans="6:13" ht="12.75">
      <c r="F186" s="51"/>
      <c r="G186" s="51"/>
      <c r="H186" s="51"/>
      <c r="I186" s="51"/>
      <c r="J186" s="51"/>
      <c r="K186" s="51"/>
      <c r="L186" s="51"/>
      <c r="M186" s="51"/>
    </row>
    <row r="187" spans="6:13" ht="12.75">
      <c r="F187" s="51"/>
      <c r="G187" s="51"/>
      <c r="H187" s="51"/>
      <c r="I187" s="51"/>
      <c r="J187" s="51"/>
      <c r="K187" s="51"/>
      <c r="L187" s="51"/>
      <c r="M187" s="51"/>
    </row>
    <row r="188" spans="6:13" ht="12.75">
      <c r="F188" s="51"/>
      <c r="G188" s="51"/>
      <c r="H188" s="51"/>
      <c r="I188" s="51"/>
      <c r="J188" s="51"/>
      <c r="K188" s="51"/>
      <c r="L188" s="51"/>
      <c r="M188" s="51"/>
    </row>
    <row r="189" spans="6:13" ht="12.75">
      <c r="F189" s="51"/>
      <c r="G189" s="51"/>
      <c r="H189" s="51"/>
      <c r="I189" s="51"/>
      <c r="J189" s="51"/>
      <c r="K189" s="51"/>
      <c r="L189" s="51"/>
      <c r="M189" s="51"/>
    </row>
    <row r="190" spans="6:13" ht="12.75">
      <c r="F190" s="51"/>
      <c r="G190" s="51"/>
      <c r="H190" s="51"/>
      <c r="I190" s="51"/>
      <c r="J190" s="51"/>
      <c r="K190" s="51"/>
      <c r="L190" s="51"/>
      <c r="M190" s="51"/>
    </row>
    <row r="191" spans="6:13" ht="12.75">
      <c r="F191" s="51"/>
      <c r="G191" s="51"/>
      <c r="H191" s="51"/>
      <c r="I191" s="51"/>
      <c r="J191" s="51"/>
      <c r="K191" s="51"/>
      <c r="L191" s="51"/>
      <c r="M191" s="51"/>
    </row>
    <row r="192" spans="6:13" ht="12.75">
      <c r="F192" s="51"/>
      <c r="G192" s="51"/>
      <c r="H192" s="51"/>
      <c r="I192" s="51"/>
      <c r="J192" s="51"/>
      <c r="K192" s="51"/>
      <c r="L192" s="51"/>
      <c r="M192" s="51"/>
    </row>
    <row r="193" spans="6:13" ht="12.75">
      <c r="F193" s="51"/>
      <c r="G193" s="51"/>
      <c r="H193" s="51"/>
      <c r="I193" s="51"/>
      <c r="J193" s="51"/>
      <c r="K193" s="51"/>
      <c r="L193" s="51"/>
      <c r="M193" s="51"/>
    </row>
    <row r="194" spans="6:13" ht="12.75">
      <c r="F194" s="51"/>
      <c r="G194" s="51"/>
      <c r="H194" s="51"/>
      <c r="I194" s="51"/>
      <c r="J194" s="51"/>
      <c r="K194" s="51"/>
      <c r="L194" s="51"/>
      <c r="M194" s="51"/>
    </row>
    <row r="195" spans="6:13" ht="12.75">
      <c r="F195" s="51"/>
      <c r="G195" s="51"/>
      <c r="H195" s="51"/>
      <c r="I195" s="51"/>
      <c r="J195" s="51"/>
      <c r="K195" s="51"/>
      <c r="L195" s="51"/>
      <c r="M195" s="51"/>
    </row>
  </sheetData>
  <printOptions/>
  <pageMargins left="0.75" right="0.75" top="1" bottom="1" header="0" footer="0"/>
  <pageSetup fitToHeight="1" fitToWidth="1" horizontalDpi="600" verticalDpi="600" orientation="landscape" paperSize="8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zoomScale="85" zoomScaleNormal="85" workbookViewId="0" topLeftCell="AH1">
      <selection activeCell="AS5" sqref="AS5:AS8"/>
    </sheetView>
  </sheetViews>
  <sheetFormatPr defaultColWidth="11.421875" defaultRowHeight="12.75" outlineLevelRow="1"/>
  <cols>
    <col min="1" max="1" width="21.28125" style="0" bestFit="1" customWidth="1"/>
    <col min="2" max="3" width="12.8515625" style="30" customWidth="1"/>
    <col min="4" max="5" width="12.28125" style="30" bestFit="1" customWidth="1"/>
    <col min="6" max="6" width="12.00390625" style="30" bestFit="1" customWidth="1"/>
    <col min="7" max="7" width="13.28125" style="30" bestFit="1" customWidth="1"/>
    <col min="8" max="8" width="11.57421875" style="30" customWidth="1"/>
    <col min="9" max="9" width="12.00390625" style="30" bestFit="1" customWidth="1"/>
    <col min="10" max="10" width="14.140625" style="30" bestFit="1" customWidth="1"/>
    <col min="11" max="12" width="11.140625" style="30" customWidth="1"/>
    <col min="13" max="13" width="12.421875" style="30" customWidth="1"/>
    <col min="14" max="14" width="12.57421875" style="30" bestFit="1" customWidth="1"/>
    <col min="15" max="15" width="12.28125" style="30" hidden="1" customWidth="1"/>
    <col min="16" max="16" width="12.57421875" style="30" hidden="1" customWidth="1"/>
    <col min="17" max="17" width="11.7109375" style="30" hidden="1" customWidth="1"/>
    <col min="18" max="18" width="1.28515625" style="0" hidden="1" customWidth="1"/>
    <col min="19" max="19" width="14.140625" style="0" hidden="1" customWidth="1"/>
    <col min="20" max="20" width="15.28125" style="32" hidden="1" customWidth="1"/>
    <col min="21" max="33" width="14.421875" style="33" hidden="1" customWidth="1"/>
    <col min="34" max="40" width="14.421875" style="33" customWidth="1"/>
    <col min="41" max="41" width="3.8515625" style="1" customWidth="1"/>
    <col min="42" max="42" width="14.140625" style="0" bestFit="1" customWidth="1"/>
    <col min="43" max="43" width="14.140625" style="0" customWidth="1"/>
    <col min="44" max="44" width="11.421875" style="33" customWidth="1"/>
    <col min="45" max="45" width="12.8515625" style="33" bestFit="1" customWidth="1"/>
    <col min="46" max="46" width="6.57421875" style="33" bestFit="1" customWidth="1"/>
    <col min="47" max="47" width="11.421875" style="33" customWidth="1"/>
    <col min="48" max="48" width="15.421875" style="33" customWidth="1"/>
    <col min="49" max="16384" width="11.421875" style="33" customWidth="1"/>
  </cols>
  <sheetData>
    <row r="3" spans="1:43" s="2" customFormat="1" ht="39" thickBot="1">
      <c r="A3" s="165"/>
      <c r="B3" s="166" t="s">
        <v>25</v>
      </c>
      <c r="C3" s="166" t="s">
        <v>20</v>
      </c>
      <c r="D3" s="166" t="s">
        <v>27</v>
      </c>
      <c r="E3" s="166" t="s">
        <v>22</v>
      </c>
      <c r="F3" s="166" t="s">
        <v>28</v>
      </c>
      <c r="G3" s="166" t="s">
        <v>21</v>
      </c>
      <c r="H3" s="166" t="s">
        <v>24</v>
      </c>
      <c r="I3" s="166" t="s">
        <v>23</v>
      </c>
      <c r="J3" s="166" t="s">
        <v>150</v>
      </c>
      <c r="K3" s="166" t="s">
        <v>151</v>
      </c>
      <c r="L3" s="166" t="s">
        <v>152</v>
      </c>
      <c r="M3" s="166" t="s">
        <v>29</v>
      </c>
      <c r="N3" s="166" t="s">
        <v>153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154</v>
      </c>
      <c r="AI3" s="167" t="s">
        <v>155</v>
      </c>
      <c r="AJ3" s="167" t="s">
        <v>156</v>
      </c>
      <c r="AK3" s="167" t="s">
        <v>157</v>
      </c>
      <c r="AL3" s="167" t="s">
        <v>30</v>
      </c>
      <c r="AM3" s="167" t="s">
        <v>158</v>
      </c>
      <c r="AN3" s="167" t="s">
        <v>26</v>
      </c>
      <c r="AO3" s="168"/>
      <c r="AP3" s="166" t="s">
        <v>19</v>
      </c>
      <c r="AQ3" s="169"/>
    </row>
    <row r="4" spans="1:49" s="5" customFormat="1" ht="12.75" thickBot="1">
      <c r="A4" s="3" t="s">
        <v>31</v>
      </c>
      <c r="B4" s="4">
        <f>B20+B26</f>
        <v>108807910.08</v>
      </c>
      <c r="C4" s="4">
        <f aca="true" t="shared" si="0" ref="C4:AN4">C20+C26</f>
        <v>78760177.69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</v>
      </c>
      <c r="G4" s="4">
        <f t="shared" si="0"/>
        <v>643222.709999999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</v>
      </c>
      <c r="AI4" s="4">
        <f t="shared" si="0"/>
        <v>0</v>
      </c>
      <c r="AJ4" s="4">
        <f t="shared" si="0"/>
        <v>0</v>
      </c>
      <c r="AK4" s="4">
        <f t="shared" si="0"/>
        <v>4577561.10380117</v>
      </c>
      <c r="AL4" s="4">
        <f t="shared" si="0"/>
        <v>629795.8752727528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</v>
      </c>
      <c r="AR4" s="40"/>
      <c r="AS4" s="41" t="s">
        <v>59</v>
      </c>
      <c r="AT4" s="42"/>
      <c r="AU4" s="40"/>
      <c r="AV4" s="41" t="s">
        <v>135</v>
      </c>
      <c r="AW4" s="42"/>
    </row>
    <row r="5" spans="1:49" s="12" customFormat="1" ht="12.75" collapsed="1">
      <c r="A5" s="6" t="s">
        <v>32</v>
      </c>
      <c r="B5" s="8">
        <f>+B21+B26</f>
        <v>95303732.3</v>
      </c>
      <c r="C5" s="8">
        <f>+C21+C26</f>
        <v>63869715.84</v>
      </c>
      <c r="D5" s="8">
        <f aca="true" t="shared" si="1" ref="D5:N5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159173556.14</v>
      </c>
      <c r="AQ5" s="10"/>
      <c r="AR5" s="43" t="s">
        <v>32</v>
      </c>
      <c r="AS5" s="44">
        <f>+AP5</f>
        <v>159173556.14</v>
      </c>
      <c r="AT5" s="45">
        <f>AS5/$AS$9</f>
        <v>0.7286525421011203</v>
      </c>
      <c r="AU5" s="43" t="s">
        <v>32</v>
      </c>
      <c r="AV5" s="153" t="e">
        <f>+#REF!</f>
        <v>#REF!</v>
      </c>
      <c r="AW5" s="45" t="e">
        <f>AV5/$AV$9</f>
        <v>#REF!</v>
      </c>
    </row>
    <row r="6" spans="1:49" s="12" customFormat="1" ht="12.75" collapsed="1">
      <c r="A6" s="6" t="s">
        <v>33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35</v>
      </c>
      <c r="AS6" s="44">
        <f>+AP8</f>
        <v>42969982.04</v>
      </c>
      <c r="AT6" s="45">
        <f>AS6/$AS$9</f>
        <v>0.19670470024522685</v>
      </c>
      <c r="AU6" s="43" t="s">
        <v>35</v>
      </c>
      <c r="AV6" s="153" t="e">
        <f>+#REF!</f>
        <v>#REF!</v>
      </c>
      <c r="AW6" s="45" t="e">
        <f>AV6/$AV$9</f>
        <v>#REF!</v>
      </c>
    </row>
    <row r="7" spans="1:49" s="17" customFormat="1" ht="12.75">
      <c r="A7" s="13" t="s">
        <v>34</v>
      </c>
      <c r="B7" s="14">
        <f aca="true" t="shared" si="2" ref="B7:N7">SUM(B5:B6)</f>
        <v>95303732.3</v>
      </c>
      <c r="C7" s="14">
        <f t="shared" si="2"/>
        <v>63869715.84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aca="true" t="shared" si="3" ref="AH7:AN7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aca="true" t="shared" si="4" ref="AP7:AP40">SUM(B7:AN7)</f>
        <v>159173556.14</v>
      </c>
      <c r="AQ7" s="14"/>
      <c r="AR7" s="43" t="s">
        <v>38</v>
      </c>
      <c r="AS7" s="44">
        <f>+AP11</f>
        <v>11456073.320711344</v>
      </c>
      <c r="AT7" s="45">
        <f>AS7/$AS$9</f>
        <v>0.05244273703536008</v>
      </c>
      <c r="AU7" s="43" t="s">
        <v>38</v>
      </c>
      <c r="AV7" s="153" t="e">
        <f>+#REF!</f>
        <v>#REF!</v>
      </c>
      <c r="AW7" s="45" t="e">
        <f>AV7/$AV$9</f>
        <v>#REF!</v>
      </c>
    </row>
    <row r="8" spans="1:49" s="12" customFormat="1" ht="12.75" collapsed="1">
      <c r="A8" s="6" t="s">
        <v>35</v>
      </c>
      <c r="B8" s="8">
        <f>+B22</f>
        <v>13442819.73</v>
      </c>
      <c r="C8" s="8">
        <f>+C22</f>
        <v>14883332.95</v>
      </c>
      <c r="D8" s="8">
        <f>+D22+D26</f>
        <v>14643829.36</v>
      </c>
      <c r="E8" s="8">
        <f aca="true" t="shared" si="5" ref="E8:N8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42969982.04</v>
      </c>
      <c r="AQ8" s="10"/>
      <c r="AR8" s="46" t="s">
        <v>41</v>
      </c>
      <c r="AS8" s="47">
        <f>+AP14</f>
        <v>4849576.477158</v>
      </c>
      <c r="AT8" s="45">
        <f>AS8/$AS$9</f>
        <v>0.022200020618292713</v>
      </c>
      <c r="AU8" s="46" t="s">
        <v>41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36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60</v>
      </c>
      <c r="AS9" s="49">
        <f>SUM(AS5:AS8)</f>
        <v>218449187.97786933</v>
      </c>
      <c r="AT9" s="50"/>
      <c r="AU9" s="48" t="s">
        <v>60</v>
      </c>
      <c r="AV9" s="49" t="e">
        <f>SUM(AV5:AV8)</f>
        <v>#REF!</v>
      </c>
      <c r="AW9" s="50"/>
    </row>
    <row r="10" spans="1:46" s="17" customFormat="1" ht="12.75">
      <c r="A10" s="13" t="s">
        <v>37</v>
      </c>
      <c r="B10" s="14">
        <f>SUM(B8:B9)</f>
        <v>13442819.73</v>
      </c>
      <c r="C10" s="14">
        <f>SUM(C8:C9)</f>
        <v>14883332.95</v>
      </c>
      <c r="D10" s="14"/>
      <c r="E10" s="14">
        <f aca="true" t="shared" si="6" ref="E10:N10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133</v>
      </c>
      <c r="AT10" s="42"/>
    </row>
    <row r="11" spans="1:46" s="12" customFormat="1" ht="12.75" collapsed="1">
      <c r="A11" s="6" t="s">
        <v>38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</v>
      </c>
      <c r="H11" s="8">
        <f aca="true" t="shared" si="7" ref="H11:N11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</v>
      </c>
      <c r="AI11" s="8">
        <f aca="true" t="shared" si="8" ref="AI11:AN11">+AI23+AI26</f>
        <v>0</v>
      </c>
      <c r="AJ11" s="8">
        <f t="shared" si="8"/>
        <v>0</v>
      </c>
      <c r="AK11" s="8">
        <f>+AK23+AK26</f>
        <v>4577561.10380117</v>
      </c>
      <c r="AL11" s="8">
        <f t="shared" si="8"/>
        <v>629795.8752727528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32</v>
      </c>
      <c r="AS11" s="44" t="e">
        <f>+AS5-AV5</f>
        <v>#REF!</v>
      </c>
      <c r="AT11" s="45" t="e">
        <f>AS11/$AS$15</f>
        <v>#REF!</v>
      </c>
    </row>
    <row r="12" spans="1:46" s="12" customFormat="1" ht="12.75" collapsed="1">
      <c r="A12" s="6" t="s">
        <v>39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aca="true" t="shared" si="9" ref="AI12:AN12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35</v>
      </c>
      <c r="AS12" s="44" t="e">
        <f>+AS6-AV6</f>
        <v>#REF!</v>
      </c>
      <c r="AT12" s="45" t="e">
        <f>AS12/$AS$15</f>
        <v>#REF!</v>
      </c>
    </row>
    <row r="13" spans="1:46" s="17" customFormat="1" ht="12.75">
      <c r="A13" s="13" t="s">
        <v>40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aca="true" t="shared" si="10" ref="E13:N13">SUM(E11:E12)</f>
        <v>1442072.5500000045</v>
      </c>
      <c r="F13" s="14">
        <f t="shared" si="10"/>
        <v>-107699.24000000954</v>
      </c>
      <c r="G13" s="14">
        <f t="shared" si="10"/>
        <v>643222.709999999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aca="true" t="shared" si="11" ref="AH13:AN13">SUM(AH11:AH12)</f>
        <v>4271120.321637427</v>
      </c>
      <c r="AI13" s="14">
        <f t="shared" si="11"/>
        <v>0</v>
      </c>
      <c r="AJ13" s="14">
        <f t="shared" si="11"/>
        <v>0</v>
      </c>
      <c r="AK13" s="14">
        <f t="shared" si="11"/>
        <v>4577561.10380117</v>
      </c>
      <c r="AL13" s="14">
        <f t="shared" si="11"/>
        <v>629795.8752727528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38</v>
      </c>
      <c r="AS13" s="44" t="e">
        <f>+AS7-AV7</f>
        <v>#REF!</v>
      </c>
      <c r="AT13" s="45" t="e">
        <f>AS13/$AS$15</f>
        <v>#REF!</v>
      </c>
    </row>
    <row r="14" spans="1:46" s="12" customFormat="1" ht="12.75" collapsed="1">
      <c r="A14" s="6" t="s">
        <v>41</v>
      </c>
      <c r="B14" s="8">
        <f>+B24+B33+B34</f>
        <v>61358.049999999996</v>
      </c>
      <c r="C14" s="8">
        <f>+C24+C33</f>
        <v>7128.9</v>
      </c>
      <c r="D14" s="8">
        <f aca="true" t="shared" si="12" ref="D14:N14">+D24+D33+D34</f>
        <v>189516.71</v>
      </c>
      <c r="E14" s="8">
        <f t="shared" si="12"/>
        <v>9526.46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4849576.477158</v>
      </c>
      <c r="AQ14" s="10"/>
      <c r="AR14" s="46" t="s">
        <v>41</v>
      </c>
      <c r="AS14" s="47" t="e">
        <f>+AS8-AV8</f>
        <v>#REF!</v>
      </c>
      <c r="AT14" s="45" t="e">
        <f>AS14/$AS$15</f>
        <v>#REF!</v>
      </c>
    </row>
    <row r="15" spans="1:46" s="12" customFormat="1" ht="13.5" collapsed="1" thickBot="1">
      <c r="A15" s="6" t="s">
        <v>42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60</v>
      </c>
      <c r="AS15" s="49" t="e">
        <f>SUM(AS11:AS14)</f>
        <v>#REF!</v>
      </c>
      <c r="AT15" s="50"/>
    </row>
    <row r="16" spans="1:43" s="17" customFormat="1" ht="12.75">
      <c r="A16" s="13" t="s">
        <v>43</v>
      </c>
      <c r="B16" s="14">
        <f>SUM(B14:B15)</f>
        <v>61358.049999999996</v>
      </c>
      <c r="C16" s="14">
        <f>SUM(C14:C15)</f>
        <v>7128.9</v>
      </c>
      <c r="D16" s="14"/>
      <c r="E16" s="14">
        <f aca="true" t="shared" si="13" ref="E16:N16">SUM(E14:E15)</f>
        <v>9526.46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4660059.767158</v>
      </c>
      <c r="AQ16" s="14"/>
    </row>
    <row r="17" spans="1:43" s="12" customFormat="1" ht="12.75" collapsed="1">
      <c r="A17" s="6" t="s">
        <v>44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43" s="12" customFormat="1" ht="12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43" s="12" customFormat="1" ht="12.7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ht="12.75" thickBot="1">
      <c r="A20" s="3" t="s">
        <v>45</v>
      </c>
      <c r="B20" s="4">
        <v>108788848.31</v>
      </c>
      <c r="C20" s="4">
        <v>78760177.69</v>
      </c>
      <c r="D20" s="4">
        <v>15022862.780000001</v>
      </c>
      <c r="E20" s="4">
        <v>56465649.17</v>
      </c>
      <c r="F20" s="4">
        <v>40209320.76</v>
      </c>
      <c r="G20" s="4">
        <v>12750296.62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6619348.687158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7954451.981637428</v>
      </c>
      <c r="AI20" s="4">
        <v>0</v>
      </c>
      <c r="AJ20" s="4">
        <v>0</v>
      </c>
      <c r="AK20" s="4">
        <v>16435034.05380117</v>
      </c>
      <c r="AL20" s="4">
        <v>629795.8752727528</v>
      </c>
      <c r="AM20" s="4">
        <v>0</v>
      </c>
      <c r="AN20" s="4">
        <v>0</v>
      </c>
      <c r="AO20" s="175"/>
      <c r="AP20" s="4">
        <f t="shared" si="4"/>
        <v>345772960.2778693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43" s="23" customFormat="1" ht="10.5">
      <c r="A21" s="6" t="s">
        <v>32</v>
      </c>
      <c r="B21" s="10">
        <v>95284670.53</v>
      </c>
      <c r="C21" s="10">
        <v>63869715.84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43" s="23" customFormat="1" ht="10.5">
      <c r="A22" s="6" t="s">
        <v>35</v>
      </c>
      <c r="B22" s="10">
        <v>13442819.73</v>
      </c>
      <c r="C22" s="10">
        <v>14883332.95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43" s="23" customFormat="1" ht="10.5">
      <c r="A23" s="6" t="s">
        <v>38</v>
      </c>
      <c r="B23" s="10">
        <v>0</v>
      </c>
      <c r="C23" s="10">
        <v>0</v>
      </c>
      <c r="D23" s="10">
        <v>0</v>
      </c>
      <c r="E23" s="10">
        <v>56456122.71</v>
      </c>
      <c r="F23" s="10">
        <v>40006605.66</v>
      </c>
      <c r="G23" s="10">
        <v>12750296.62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7954451.981637428</v>
      </c>
      <c r="AI23" s="10">
        <v>0</v>
      </c>
      <c r="AJ23" s="10">
        <v>0</v>
      </c>
      <c r="AK23" s="10">
        <v>16435034.05380117</v>
      </c>
      <c r="AL23" s="10">
        <v>629795.8752727528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43" s="23" customFormat="1" ht="10.5">
      <c r="A24" s="6" t="s">
        <v>41</v>
      </c>
      <c r="B24" s="10">
        <v>61358.049999999996</v>
      </c>
      <c r="C24" s="10">
        <v>7128.9</v>
      </c>
      <c r="D24" s="10">
        <v>189516.71</v>
      </c>
      <c r="E24" s="10">
        <v>9526.46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6619348.687158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</v>
      </c>
      <c r="AQ24" s="10"/>
    </row>
    <row r="25" spans="1:43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ht="12.75" thickBot="1">
      <c r="A26" s="3" t="s">
        <v>46</v>
      </c>
      <c r="B26" s="4">
        <v>19061.769999999997</v>
      </c>
      <c r="C26" s="4">
        <v>0</v>
      </c>
      <c r="D26" s="4">
        <v>-189516.71</v>
      </c>
      <c r="E26" s="4">
        <v>-55014050.16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-11857472.95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43" s="23" customFormat="1" ht="10.5" outlineLevel="1">
      <c r="A27" s="7" t="s">
        <v>47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43" s="23" customFormat="1" ht="10.5" outlineLevel="1">
      <c r="A28" s="7" t="s">
        <v>48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43" s="23" customFormat="1" ht="10.5" outlineLevel="1">
      <c r="A29" s="7" t="s">
        <v>49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43" s="23" customFormat="1" ht="10.5" outlineLevel="1">
      <c r="A30" s="7" t="s">
        <v>50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43" s="23" customFormat="1" ht="10.5" outlineLevel="1">
      <c r="A31" s="7" t="s">
        <v>51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43" s="23" customFormat="1" ht="10.5" outlineLevel="1">
      <c r="A32" s="7" t="s">
        <v>52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53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54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ht="12.75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ht="12.75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 ht="12.75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 ht="12.75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17" ht="12.75">
      <c r="A42" s="30" t="s">
        <v>55</v>
      </c>
      <c r="B42" s="31">
        <f>+B20-SUM(B21:B24)</f>
        <v>0</v>
      </c>
      <c r="C42" s="31">
        <f>+C20-SUM(C21:C24)</f>
        <v>0</v>
      </c>
      <c r="D42" s="31">
        <f aca="true" t="shared" si="14" ref="D42:N42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17" ht="12.75">
      <c r="A43" s="30" t="s">
        <v>56</v>
      </c>
      <c r="B43" s="31">
        <f>B26-SUM(B27:B34)</f>
        <v>19061.769999999997</v>
      </c>
      <c r="C43" s="31">
        <f>C26-SUM(C27:C34)</f>
        <v>0</v>
      </c>
      <c r="D43" s="31">
        <f aca="true" t="shared" si="15" ref="D43:N43">D26-SUM(D27:D34)</f>
        <v>-189516.71</v>
      </c>
      <c r="E43" s="31">
        <f t="shared" si="15"/>
        <v>-55014050.16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</v>
      </c>
      <c r="N43" s="31">
        <f t="shared" si="15"/>
        <v>0</v>
      </c>
      <c r="O43" s="31"/>
      <c r="P43" s="31"/>
      <c r="Q43" s="31"/>
    </row>
    <row r="44" spans="1:17" ht="12.75">
      <c r="A44" t="s">
        <v>57</v>
      </c>
      <c r="B44" s="31">
        <f>+B4-B7-B10-B13-B16-B17</f>
        <v>7.494236342608929E-10</v>
      </c>
      <c r="C44" s="31">
        <f>+C4-C7-C10-C13-C16-C17</f>
        <v>-5.2150426199659705E-09</v>
      </c>
      <c r="D44" s="31">
        <f aca="true" t="shared" si="16" ref="D44:N44">+D4-D7-D10-D13-D16-D17</f>
        <v>14833346.07</v>
      </c>
      <c r="E44" s="31">
        <f t="shared" si="16"/>
        <v>8.949427865445614E-10</v>
      </c>
      <c r="F44" s="31">
        <f t="shared" si="16"/>
        <v>1.4842953532934189E-09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ht="13.5" thickBot="1"/>
    <row r="48" spans="1:10" ht="13.5" thickBot="1">
      <c r="A48" s="34" t="s">
        <v>58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61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ht="12.75">
      <c r="J52" s="38"/>
    </row>
    <row r="53" ht="12.75">
      <c r="J53" s="38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2" sqref="B2"/>
    </sheetView>
  </sheetViews>
  <sheetFormatPr defaultColWidth="12.57421875" defaultRowHeight="12.75"/>
  <cols>
    <col min="1" max="1" width="23.57421875" style="157" bestFit="1" customWidth="1"/>
    <col min="2" max="2" width="14.8515625" style="161" bestFit="1" customWidth="1"/>
    <col min="3" max="16384" width="12.57421875" style="157" customWidth="1"/>
  </cols>
  <sheetData>
    <row r="1" spans="1:2" ht="12.75">
      <c r="A1" s="155"/>
      <c r="B1" s="156" t="s">
        <v>145</v>
      </c>
    </row>
    <row r="2" spans="1:2" ht="12.75">
      <c r="A2" s="158" t="s">
        <v>136</v>
      </c>
      <c r="B2" s="159">
        <v>40543</v>
      </c>
    </row>
    <row r="3" ht="12.75">
      <c r="A3" s="160"/>
    </row>
    <row r="4" spans="1:2" ht="12.75">
      <c r="A4" s="162" t="s">
        <v>137</v>
      </c>
      <c r="B4" s="161">
        <v>4413</v>
      </c>
    </row>
    <row r="5" spans="1:2" ht="12.75">
      <c r="A5" s="162" t="s">
        <v>138</v>
      </c>
      <c r="B5" s="161">
        <v>1911</v>
      </c>
    </row>
    <row r="6" spans="1:2" ht="12.75">
      <c r="A6" s="162" t="s">
        <v>139</v>
      </c>
      <c r="B6" s="161">
        <v>414</v>
      </c>
    </row>
    <row r="7" spans="1:2" ht="12.75">
      <c r="A7" s="162" t="s">
        <v>140</v>
      </c>
      <c r="B7" s="161">
        <v>366</v>
      </c>
    </row>
    <row r="8" spans="1:2" ht="12.75">
      <c r="A8" s="162" t="s">
        <v>141</v>
      </c>
      <c r="B8" s="161">
        <v>197</v>
      </c>
    </row>
    <row r="9" spans="1:2" ht="12.75">
      <c r="A9" s="162" t="s">
        <v>142</v>
      </c>
      <c r="B9" s="161">
        <v>450</v>
      </c>
    </row>
    <row r="10" spans="1:2" ht="12.75">
      <c r="A10" s="162" t="s">
        <v>143</v>
      </c>
      <c r="B10" s="161">
        <v>740</v>
      </c>
    </row>
    <row r="11" spans="1:2" ht="12.75">
      <c r="A11" s="162" t="s">
        <v>144</v>
      </c>
      <c r="B11" s="161">
        <v>360</v>
      </c>
    </row>
    <row r="12" ht="7.5" customHeight="1">
      <c r="A12" s="162"/>
    </row>
    <row r="13" spans="1:2" ht="12.75">
      <c r="A13" s="163" t="s">
        <v>19</v>
      </c>
      <c r="B13" s="164">
        <f>SUM(B4:B11)</f>
        <v>8851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37"/>
  <sheetViews>
    <sheetView showGridLines="0" tabSelected="1" zoomScale="75" zoomScaleNormal="75" workbookViewId="0" topLeftCell="A1">
      <selection activeCell="A6" sqref="A6"/>
    </sheetView>
  </sheetViews>
  <sheetFormatPr defaultColWidth="11.421875" defaultRowHeight="12.75"/>
  <cols>
    <col min="1" max="1" width="46.8515625" style="0" customWidth="1"/>
    <col min="2" max="5" width="11.421875" style="183" customWidth="1"/>
    <col min="6" max="6" width="12.00390625" style="324" customWidth="1"/>
    <col min="7" max="10" width="11.421875" style="183" customWidth="1"/>
    <col min="11" max="11" width="12.00390625" style="324" customWidth="1"/>
    <col min="12" max="15" width="11.421875" style="183" customWidth="1"/>
    <col min="16" max="16" width="12.421875" style="324" customWidth="1"/>
    <col min="17" max="17" width="11.421875" style="183" customWidth="1"/>
    <col min="18" max="19" width="11.421875" style="180" customWidth="1"/>
    <col min="20" max="35" width="11.421875" style="178" customWidth="1"/>
  </cols>
  <sheetData>
    <row r="1" ht="15.75">
      <c r="A1" s="356" t="s">
        <v>184</v>
      </c>
    </row>
    <row r="2" spans="1:35" s="295" customFormat="1" ht="16.5" thickBot="1">
      <c r="A2" s="293" t="s">
        <v>225</v>
      </c>
      <c r="B2" s="293" t="s">
        <v>134</v>
      </c>
      <c r="C2" s="293" t="s">
        <v>195</v>
      </c>
      <c r="D2" s="293" t="s">
        <v>196</v>
      </c>
      <c r="E2" s="293" t="s">
        <v>166</v>
      </c>
      <c r="F2" s="294">
        <v>2010</v>
      </c>
      <c r="G2" s="293" t="s">
        <v>165</v>
      </c>
      <c r="H2" s="293" t="s">
        <v>246</v>
      </c>
      <c r="I2" s="293" t="s">
        <v>247</v>
      </c>
      <c r="J2" s="293" t="s">
        <v>248</v>
      </c>
      <c r="K2" s="294">
        <v>2011</v>
      </c>
      <c r="L2" s="293" t="s">
        <v>258</v>
      </c>
      <c r="M2" s="293" t="s">
        <v>259</v>
      </c>
      <c r="N2" s="293" t="s">
        <v>260</v>
      </c>
      <c r="O2" s="293" t="s">
        <v>261</v>
      </c>
      <c r="P2" s="294">
        <v>2012</v>
      </c>
      <c r="Q2" s="293" t="s">
        <v>282</v>
      </c>
      <c r="R2" s="357"/>
      <c r="S2" s="357"/>
      <c r="T2" s="313"/>
      <c r="U2" s="313"/>
      <c r="V2" s="313"/>
      <c r="W2" s="313"/>
      <c r="X2" s="313"/>
      <c r="Y2" s="313"/>
      <c r="Z2" s="313"/>
      <c r="AA2" s="313"/>
      <c r="AB2" s="313"/>
      <c r="AC2" s="313"/>
      <c r="AD2" s="313"/>
      <c r="AE2" s="313"/>
      <c r="AF2" s="313"/>
      <c r="AG2" s="313"/>
      <c r="AH2" s="313"/>
      <c r="AI2" s="313"/>
    </row>
    <row r="3" ht="6.75" customHeight="1">
      <c r="A3" s="200"/>
    </row>
    <row r="4" spans="1:17" ht="15">
      <c r="A4" s="186" t="s">
        <v>331</v>
      </c>
      <c r="B4" s="366">
        <v>122.21759051000001</v>
      </c>
      <c r="C4" s="366">
        <v>161.22124575</v>
      </c>
      <c r="D4" s="366">
        <v>184.55881501</v>
      </c>
      <c r="E4" s="366">
        <v>158.52380114</v>
      </c>
      <c r="F4" s="367">
        <v>626.5214524099999</v>
      </c>
      <c r="G4" s="366">
        <v>159.17355614</v>
      </c>
      <c r="H4" s="366">
        <v>145.53346590000004</v>
      </c>
      <c r="I4" s="366">
        <v>151.80980259999995</v>
      </c>
      <c r="J4" s="366">
        <v>140.37856614999998</v>
      </c>
      <c r="K4" s="367">
        <v>596.89539079</v>
      </c>
      <c r="L4" s="366">
        <v>143.05386418</v>
      </c>
      <c r="M4" s="366">
        <v>137.39893394999999</v>
      </c>
      <c r="N4" s="366">
        <v>156.1530915</v>
      </c>
      <c r="O4" s="366">
        <v>160.3</v>
      </c>
      <c r="P4" s="367">
        <v>596.90588963</v>
      </c>
      <c r="Q4" s="366">
        <v>150.59667662</v>
      </c>
    </row>
    <row r="5" spans="1:17" ht="15">
      <c r="A5" s="186" t="s">
        <v>332</v>
      </c>
      <c r="B5" s="366">
        <v>33.597054549999996</v>
      </c>
      <c r="C5" s="366">
        <v>32.204668170000005</v>
      </c>
      <c r="D5" s="366">
        <v>35.52665472999999</v>
      </c>
      <c r="E5" s="366">
        <v>38.86560997</v>
      </c>
      <c r="F5" s="367">
        <v>140.19398741999998</v>
      </c>
      <c r="G5" s="366">
        <v>42.96998204</v>
      </c>
      <c r="H5" s="366">
        <v>42.28530778</v>
      </c>
      <c r="I5" s="366">
        <v>48.45880019</v>
      </c>
      <c r="J5" s="366">
        <v>50.59017437000001</v>
      </c>
      <c r="K5" s="367">
        <v>184.30426438</v>
      </c>
      <c r="L5" s="366">
        <v>50.109708129999994</v>
      </c>
      <c r="M5" s="366">
        <v>46.574720989999996</v>
      </c>
      <c r="N5" s="366">
        <v>51.589180190000015</v>
      </c>
      <c r="O5" s="366">
        <v>60.1</v>
      </c>
      <c r="P5" s="367">
        <v>208.37360931</v>
      </c>
      <c r="Q5" s="366">
        <v>64.69215826</v>
      </c>
    </row>
    <row r="6" spans="1:17" ht="15">
      <c r="A6" s="201" t="s">
        <v>162</v>
      </c>
      <c r="B6" s="366">
        <v>14.340521814608362</v>
      </c>
      <c r="C6" s="366">
        <v>14.476878474409448</v>
      </c>
      <c r="D6" s="366">
        <v>9.635488697496967</v>
      </c>
      <c r="E6" s="366">
        <v>25.589777962661522</v>
      </c>
      <c r="F6" s="367">
        <v>64.04266694917631</v>
      </c>
      <c r="G6" s="366">
        <v>16.305649797869343</v>
      </c>
      <c r="H6" s="366">
        <v>13.04515086259998</v>
      </c>
      <c r="I6" s="366">
        <v>7.855145571007102</v>
      </c>
      <c r="J6" s="366">
        <v>7.045563088753471</v>
      </c>
      <c r="K6" s="367">
        <v>44.25150932022989</v>
      </c>
      <c r="L6" s="366">
        <v>8.299010172908162</v>
      </c>
      <c r="M6" s="366">
        <v>7.177801498734704</v>
      </c>
      <c r="N6" s="366">
        <v>3.086948421648804</v>
      </c>
      <c r="O6" s="366">
        <v>3.7</v>
      </c>
      <c r="P6" s="367">
        <v>22.26376009329167</v>
      </c>
      <c r="Q6" s="366">
        <v>2.133108783745269</v>
      </c>
    </row>
    <row r="7" spans="1:17" ht="15">
      <c r="A7" s="188" t="s">
        <v>164</v>
      </c>
      <c r="B7" s="344">
        <v>170.15516687461002</v>
      </c>
      <c r="C7" s="344">
        <v>207.90279239538998</v>
      </c>
      <c r="D7" s="344">
        <v>229.72095843999995</v>
      </c>
      <c r="E7" s="344">
        <v>222.97918917000004</v>
      </c>
      <c r="F7" s="347">
        <v>830.75810688</v>
      </c>
      <c r="G7" s="344">
        <v>218.449</v>
      </c>
      <c r="H7" s="344">
        <v>200.864</v>
      </c>
      <c r="I7" s="344">
        <v>208.124</v>
      </c>
      <c r="J7" s="344">
        <v>198.014</v>
      </c>
      <c r="K7" s="347">
        <v>825.451</v>
      </c>
      <c r="L7" s="344">
        <v>201.462</v>
      </c>
      <c r="M7" s="344">
        <v>191.152</v>
      </c>
      <c r="N7" s="344">
        <v>210.829</v>
      </c>
      <c r="O7" s="344">
        <v>224.1</v>
      </c>
      <c r="P7" s="347">
        <v>827.543</v>
      </c>
      <c r="Q7" s="344">
        <v>217.42194366374528</v>
      </c>
    </row>
    <row r="8" spans="1:17" ht="15">
      <c r="A8" s="188" t="s">
        <v>163</v>
      </c>
      <c r="B8" s="344">
        <v>32.350605610449996</v>
      </c>
      <c r="C8" s="344">
        <v>60.12129410954999</v>
      </c>
      <c r="D8" s="344">
        <v>64.40413243999996</v>
      </c>
      <c r="E8" s="344">
        <v>43.28795311000003</v>
      </c>
      <c r="F8" s="347">
        <v>200.16398526999998</v>
      </c>
      <c r="G8" s="344">
        <v>47.481</v>
      </c>
      <c r="H8" s="344">
        <v>42.052</v>
      </c>
      <c r="I8" s="344">
        <v>40.896</v>
      </c>
      <c r="J8" s="344">
        <v>21.638</v>
      </c>
      <c r="K8" s="347">
        <v>152.067</v>
      </c>
      <c r="L8" s="344">
        <v>35.555</v>
      </c>
      <c r="M8" s="344">
        <v>42.782</v>
      </c>
      <c r="N8" s="344">
        <v>49.896</v>
      </c>
      <c r="O8" s="344">
        <v>47.086</v>
      </c>
      <c r="P8" s="347">
        <v>175.31900000000002</v>
      </c>
      <c r="Q8" s="344">
        <v>44.187</v>
      </c>
    </row>
    <row r="9" spans="1:17" ht="15">
      <c r="A9" s="188" t="s">
        <v>126</v>
      </c>
      <c r="B9" s="344">
        <v>33.67837422836009</v>
      </c>
      <c r="C9" s="344">
        <v>54.4789488508562</v>
      </c>
      <c r="D9" s="344">
        <v>61.5113404054917</v>
      </c>
      <c r="E9" s="344">
        <v>28.591682472623216</v>
      </c>
      <c r="F9" s="347">
        <v>178.26034595733123</v>
      </c>
      <c r="G9" s="344">
        <v>39.268</v>
      </c>
      <c r="H9" s="344">
        <v>35.977</v>
      </c>
      <c r="I9" s="344">
        <v>39.47</v>
      </c>
      <c r="J9" s="344">
        <v>24.432</v>
      </c>
      <c r="K9" s="347">
        <v>139.147</v>
      </c>
      <c r="L9" s="344">
        <v>30.682</v>
      </c>
      <c r="M9" s="344">
        <v>33.715</v>
      </c>
      <c r="N9" s="344">
        <v>38.26</v>
      </c>
      <c r="O9" s="344">
        <v>36.652</v>
      </c>
      <c r="P9" s="347">
        <v>139.30900000000003</v>
      </c>
      <c r="Q9" s="344">
        <v>43.548</v>
      </c>
    </row>
    <row r="10" spans="1:17" ht="15">
      <c r="A10" s="188" t="s">
        <v>17</v>
      </c>
      <c r="B10" s="344">
        <v>20.13717294737009</v>
      </c>
      <c r="C10" s="344">
        <v>36.47170574184621</v>
      </c>
      <c r="D10" s="344">
        <v>45.943189375491706</v>
      </c>
      <c r="E10" s="344">
        <v>14.724276869661756</v>
      </c>
      <c r="F10" s="347">
        <v>117.27634493436976</v>
      </c>
      <c r="G10" s="344">
        <v>25.103</v>
      </c>
      <c r="H10" s="344">
        <v>22.660999999999998</v>
      </c>
      <c r="I10" s="344">
        <v>25.207</v>
      </c>
      <c r="J10" s="344">
        <v>7.108</v>
      </c>
      <c r="K10" s="347">
        <v>80.079</v>
      </c>
      <c r="L10" s="344">
        <v>15.771999999999998</v>
      </c>
      <c r="M10" s="344">
        <v>19.889000000000003</v>
      </c>
      <c r="N10" s="344">
        <v>23.764999999999997</v>
      </c>
      <c r="O10" s="344">
        <v>14.959999999999999</v>
      </c>
      <c r="P10" s="347">
        <v>74.386</v>
      </c>
      <c r="Q10" s="344">
        <v>23.947</v>
      </c>
    </row>
    <row r="11" spans="1:17" ht="15">
      <c r="A11" s="188" t="s">
        <v>187</v>
      </c>
      <c r="B11" s="344">
        <v>6.710935345180089</v>
      </c>
      <c r="C11" s="344">
        <v>19.833148650036208</v>
      </c>
      <c r="D11" s="344">
        <v>27.921807958491705</v>
      </c>
      <c r="E11" s="344">
        <v>10.245323242661758</v>
      </c>
      <c r="F11" s="347">
        <v>64.71121519636976</v>
      </c>
      <c r="G11" s="344">
        <v>16.191000000000003</v>
      </c>
      <c r="H11" s="344">
        <v>11.389</v>
      </c>
      <c r="I11" s="344">
        <v>10.727</v>
      </c>
      <c r="J11" s="344">
        <v>2.8850000000000002</v>
      </c>
      <c r="K11" s="347">
        <v>41.19199999999999</v>
      </c>
      <c r="L11" s="344">
        <v>6.574</v>
      </c>
      <c r="M11" s="344">
        <v>9.389000000000003</v>
      </c>
      <c r="N11" s="344">
        <v>12.839999999999996</v>
      </c>
      <c r="O11" s="344">
        <v>6.347999999999998</v>
      </c>
      <c r="P11" s="347">
        <v>35.150999999999996</v>
      </c>
      <c r="Q11" s="344">
        <v>13.12</v>
      </c>
    </row>
    <row r="12" ht="3" customHeight="1">
      <c r="A12" s="188"/>
    </row>
    <row r="13" spans="1:17" ht="15">
      <c r="A13" s="202" t="s">
        <v>333</v>
      </c>
      <c r="B13" s="344">
        <v>182.76249202836001</v>
      </c>
      <c r="C13" s="344">
        <v>198.33774470999998</v>
      </c>
      <c r="D13" s="344">
        <v>181.45854301</v>
      </c>
      <c r="E13" s="344">
        <v>172.69238121</v>
      </c>
      <c r="F13" s="347">
        <v>172.69238121</v>
      </c>
      <c r="G13" s="344">
        <v>155.27100000000002</v>
      </c>
      <c r="H13" s="344">
        <v>151.41128565000005</v>
      </c>
      <c r="I13" s="344">
        <v>189.23201337</v>
      </c>
      <c r="J13" s="344">
        <v>155.56946792999997</v>
      </c>
      <c r="K13" s="347">
        <v>155.56946792999997</v>
      </c>
      <c r="L13" s="344">
        <v>173.01731268999998</v>
      </c>
      <c r="M13" s="344">
        <v>166.77278744</v>
      </c>
      <c r="N13" s="344">
        <v>151.90595667</v>
      </c>
      <c r="O13" s="344">
        <v>200.65705672</v>
      </c>
      <c r="P13" s="347">
        <v>200.65705672</v>
      </c>
      <c r="Q13" s="344">
        <v>114.77204402000001</v>
      </c>
    </row>
    <row r="14" spans="1:17" ht="4.5" customHeight="1" thickBot="1">
      <c r="A14" s="188"/>
      <c r="B14" s="296"/>
      <c r="C14" s="296"/>
      <c r="D14" s="296"/>
      <c r="E14" s="296"/>
      <c r="F14" s="297"/>
      <c r="G14" s="296"/>
      <c r="H14" s="296"/>
      <c r="I14" s="296"/>
      <c r="J14" s="296"/>
      <c r="K14" s="297"/>
      <c r="L14" s="296"/>
      <c r="M14" s="296"/>
      <c r="N14" s="296"/>
      <c r="O14" s="296"/>
      <c r="P14" s="297"/>
      <c r="Q14" s="296"/>
    </row>
    <row r="15" ht="6" customHeight="1">
      <c r="A15" s="200"/>
    </row>
    <row r="16" spans="1:17" ht="15">
      <c r="A16" s="202" t="s">
        <v>227</v>
      </c>
      <c r="B16" s="205">
        <v>263376.68299999996</v>
      </c>
      <c r="C16" s="205">
        <v>278603.034</v>
      </c>
      <c r="D16" s="205">
        <v>312758.686</v>
      </c>
      <c r="E16" s="205">
        <v>292304.53099999996</v>
      </c>
      <c r="F16" s="309">
        <v>1147042.934</v>
      </c>
      <c r="G16" s="205">
        <v>300021.271</v>
      </c>
      <c r="H16" s="205">
        <v>282125.93700000003</v>
      </c>
      <c r="I16" s="205">
        <v>317921.377</v>
      </c>
      <c r="J16" s="205">
        <v>332432.34300000005</v>
      </c>
      <c r="K16" s="309">
        <v>1232500.928</v>
      </c>
      <c r="L16" s="205">
        <v>320963.16000000003</v>
      </c>
      <c r="M16" s="205">
        <v>279812.164</v>
      </c>
      <c r="N16" s="205">
        <v>314389.81600000017</v>
      </c>
      <c r="O16" s="205">
        <v>333640.09299999994</v>
      </c>
      <c r="P16" s="309">
        <v>1248805.233</v>
      </c>
      <c r="Q16" s="205">
        <v>312479.883</v>
      </c>
    </row>
    <row r="17" spans="1:17" ht="15">
      <c r="A17" s="188" t="s">
        <v>167</v>
      </c>
      <c r="B17" s="205">
        <v>332411.734456</v>
      </c>
      <c r="C17" s="205">
        <v>314717.457602</v>
      </c>
      <c r="D17" s="205">
        <v>328905.80794200004</v>
      </c>
      <c r="E17" s="205">
        <v>356281</v>
      </c>
      <c r="F17" s="309">
        <v>1332316</v>
      </c>
      <c r="G17" s="205">
        <v>364477.414349</v>
      </c>
      <c r="H17" s="205">
        <v>357604.16196130007</v>
      </c>
      <c r="I17" s="205">
        <v>384713.1833519999</v>
      </c>
      <c r="J17" s="205">
        <v>383495.09421000024</v>
      </c>
      <c r="K17" s="309">
        <v>1490289.8538723001</v>
      </c>
      <c r="L17" s="205">
        <v>396313.877271489</v>
      </c>
      <c r="M17" s="205">
        <v>364303.84545683104</v>
      </c>
      <c r="N17" s="205">
        <v>400443.1429013709</v>
      </c>
      <c r="O17" s="205">
        <v>456353</v>
      </c>
      <c r="P17" s="309">
        <v>1617413.865629691</v>
      </c>
      <c r="Q17" s="205">
        <v>478131.87730308995</v>
      </c>
    </row>
    <row r="18" spans="1:17" ht="15">
      <c r="A18" s="202" t="s">
        <v>365</v>
      </c>
      <c r="B18" s="305">
        <v>464.10738197071834</v>
      </c>
      <c r="C18" s="305">
        <v>579.0152434951589</v>
      </c>
      <c r="D18" s="305">
        <v>590.2499477184787</v>
      </c>
      <c r="E18" s="305">
        <v>542.5671186054926</v>
      </c>
      <c r="F18" s="311">
        <v>546.4059494039874</v>
      </c>
      <c r="G18" s="305">
        <v>531.0159614159921</v>
      </c>
      <c r="H18" s="305">
        <v>516.1681254779492</v>
      </c>
      <c r="I18" s="305">
        <v>478.1620859819004</v>
      </c>
      <c r="J18" s="305">
        <v>422.3118597097517</v>
      </c>
      <c r="K18" s="311">
        <v>484.673461065754</v>
      </c>
      <c r="L18" s="305">
        <v>445.6090875974675</v>
      </c>
      <c r="M18" s="305">
        <v>492.4175628762159</v>
      </c>
      <c r="N18" s="305">
        <v>497.6118323120237</v>
      </c>
      <c r="O18" s="305">
        <v>480.8460347120209</v>
      </c>
      <c r="P18" s="311">
        <v>479.1200392250531</v>
      </c>
      <c r="Q18" s="305">
        <v>479.1200392250531</v>
      </c>
    </row>
    <row r="19" spans="1:17" ht="15">
      <c r="A19" s="202" t="s">
        <v>334</v>
      </c>
      <c r="B19" s="305">
        <v>100.76266906038178</v>
      </c>
      <c r="C19" s="305">
        <v>104.99129045890142</v>
      </c>
      <c r="D19" s="305">
        <v>111.3344141802813</v>
      </c>
      <c r="E19" s="305">
        <v>110.91098521795065</v>
      </c>
      <c r="F19" s="311">
        <v>107.08517931669918</v>
      </c>
      <c r="G19" s="305">
        <v>112.71895858092444</v>
      </c>
      <c r="H19" s="305">
        <v>116.06312584836643</v>
      </c>
      <c r="I19" s="305">
        <v>123.8035956214243</v>
      </c>
      <c r="J19" s="305">
        <v>126.96308637269644</v>
      </c>
      <c r="K19" s="311">
        <v>120.048302759406</v>
      </c>
      <c r="L19" s="305">
        <v>126.10485815808319</v>
      </c>
      <c r="M19" s="305">
        <v>126.0313423855268</v>
      </c>
      <c r="N19" s="305">
        <v>128.5336364671064</v>
      </c>
      <c r="O19" s="305">
        <v>131.584244652714</v>
      </c>
      <c r="P19" s="311">
        <v>128.58310942252606</v>
      </c>
      <c r="Q19" s="305">
        <v>131.48551722112603</v>
      </c>
    </row>
    <row r="20" spans="1:17" ht="15">
      <c r="A20" s="202" t="s">
        <v>356</v>
      </c>
      <c r="B20" s="305">
        <v>348.996129034833</v>
      </c>
      <c r="C20" s="305">
        <v>375.898907499664</v>
      </c>
      <c r="D20" s="305">
        <v>386.23169628825207</v>
      </c>
      <c r="E20" s="305">
        <v>393</v>
      </c>
      <c r="F20" s="311">
        <v>377.02759267554364</v>
      </c>
      <c r="G20" s="305">
        <v>380.46826846165266</v>
      </c>
      <c r="H20" s="305">
        <v>371.650523784478</v>
      </c>
      <c r="I20" s="305">
        <v>361.01076737927025</v>
      </c>
      <c r="J20" s="305">
        <v>351.5956468074079</v>
      </c>
      <c r="K20" s="311">
        <v>365.79457677791305</v>
      </c>
      <c r="L20" s="305">
        <v>338.0253063018628</v>
      </c>
      <c r="M20" s="305">
        <v>342.6642507780959</v>
      </c>
      <c r="N20" s="305">
        <v>341.68745473178734</v>
      </c>
      <c r="O20" s="305">
        <v>353.51229062651197</v>
      </c>
      <c r="P20" s="311">
        <v>343.9723256095645</v>
      </c>
      <c r="Q20" s="305">
        <v>359.06952449458885</v>
      </c>
    </row>
    <row r="21" spans="1:17" ht="3" customHeight="1" thickBot="1">
      <c r="A21" s="203"/>
      <c r="B21" s="203"/>
      <c r="C21" s="203"/>
      <c r="D21" s="203"/>
      <c r="E21" s="203"/>
      <c r="F21" s="292"/>
      <c r="G21" s="203"/>
      <c r="H21" s="203"/>
      <c r="I21" s="203"/>
      <c r="J21" s="296"/>
      <c r="K21" s="297"/>
      <c r="L21" s="296"/>
      <c r="M21" s="296"/>
      <c r="N21" s="296"/>
      <c r="O21" s="296"/>
      <c r="P21" s="297"/>
      <c r="Q21" s="203"/>
    </row>
    <row r="22" spans="1:17" ht="15">
      <c r="A22" s="222" t="s">
        <v>364</v>
      </c>
      <c r="J22" s="180"/>
      <c r="K22" s="180"/>
      <c r="L22" s="180"/>
      <c r="M22" s="180"/>
      <c r="N22" s="180"/>
      <c r="O22" s="180"/>
      <c r="P22" s="180"/>
      <c r="Q22" s="180"/>
    </row>
    <row r="23" spans="1:17" ht="15">
      <c r="A23" s="185" t="s">
        <v>293</v>
      </c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</row>
    <row r="24" spans="1:17" ht="15">
      <c r="A24" s="185" t="s">
        <v>326</v>
      </c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</row>
    <row r="25" spans="1:17" ht="15">
      <c r="A25" s="185" t="s">
        <v>357</v>
      </c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</row>
    <row r="26" spans="1:17" ht="12.75">
      <c r="A26" s="183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</row>
    <row r="27" spans="1:17" ht="15.75">
      <c r="A27" s="356" t="s">
        <v>186</v>
      </c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</row>
    <row r="28" spans="1:35" s="295" customFormat="1" ht="16.5" thickBot="1">
      <c r="A28" s="293"/>
      <c r="B28" s="293" t="s">
        <v>134</v>
      </c>
      <c r="C28" s="293" t="s">
        <v>195</v>
      </c>
      <c r="D28" s="293" t="s">
        <v>196</v>
      </c>
      <c r="E28" s="293" t="s">
        <v>166</v>
      </c>
      <c r="F28" s="294">
        <v>2010</v>
      </c>
      <c r="G28" s="293" t="s">
        <v>165</v>
      </c>
      <c r="H28" s="293" t="s">
        <v>246</v>
      </c>
      <c r="I28" s="293" t="s">
        <v>247</v>
      </c>
      <c r="J28" s="293" t="s">
        <v>248</v>
      </c>
      <c r="K28" s="294">
        <v>2011</v>
      </c>
      <c r="L28" s="293" t="s">
        <v>258</v>
      </c>
      <c r="M28" s="293" t="s">
        <v>259</v>
      </c>
      <c r="N28" s="293" t="s">
        <v>260</v>
      </c>
      <c r="O28" s="293" t="s">
        <v>261</v>
      </c>
      <c r="P28" s="294">
        <v>2012</v>
      </c>
      <c r="Q28" s="293" t="s">
        <v>282</v>
      </c>
      <c r="R28" s="357"/>
      <c r="S28" s="357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</row>
    <row r="29" spans="1:16" ht="12.75">
      <c r="A29" s="183"/>
      <c r="F29" s="325"/>
      <c r="K29" s="325"/>
      <c r="P29" s="325"/>
    </row>
    <row r="30" spans="1:18" ht="15">
      <c r="A30" s="186" t="s">
        <v>168</v>
      </c>
      <c r="B30" s="204">
        <v>77647.489</v>
      </c>
      <c r="C30" s="204">
        <v>77723.499</v>
      </c>
      <c r="D30" s="204">
        <v>84887.70000000006</v>
      </c>
      <c r="E30" s="204">
        <v>87769.12900000004</v>
      </c>
      <c r="F30" s="308">
        <v>328027.81700000016</v>
      </c>
      <c r="G30" s="204">
        <v>97666.527</v>
      </c>
      <c r="H30" s="204">
        <v>74351.759</v>
      </c>
      <c r="I30" s="204">
        <v>97303.02999999996</v>
      </c>
      <c r="J30" s="204">
        <v>98726.71400000002</v>
      </c>
      <c r="K30" s="308">
        <v>368048.03</v>
      </c>
      <c r="L30" s="204">
        <v>99248.98799999998</v>
      </c>
      <c r="M30" s="204">
        <v>64265.98700000001</v>
      </c>
      <c r="N30" s="204">
        <v>98006.54300000002</v>
      </c>
      <c r="O30" s="204">
        <v>95486.65500000004</v>
      </c>
      <c r="P30" s="308">
        <v>357008.173</v>
      </c>
      <c r="Q30" s="204">
        <v>97083.531</v>
      </c>
      <c r="R30" s="358"/>
    </row>
    <row r="31" spans="1:17" ht="15">
      <c r="A31" s="186" t="s">
        <v>169</v>
      </c>
      <c r="B31" s="204">
        <v>76726.808</v>
      </c>
      <c r="C31" s="204">
        <v>108275.527</v>
      </c>
      <c r="D31" s="204">
        <v>105286.33000000002</v>
      </c>
      <c r="E31" s="204">
        <v>101038.598</v>
      </c>
      <c r="F31" s="308">
        <v>391327.26300000004</v>
      </c>
      <c r="G31" s="204">
        <v>91107.26000000001</v>
      </c>
      <c r="H31" s="204">
        <v>106496.739</v>
      </c>
      <c r="I31" s="204">
        <v>110867.66200000004</v>
      </c>
      <c r="J31" s="204">
        <v>108328.04699999996</v>
      </c>
      <c r="K31" s="308">
        <v>416799.70800000004</v>
      </c>
      <c r="L31" s="204">
        <v>91595.07900000001</v>
      </c>
      <c r="M31" s="204">
        <v>108730.61</v>
      </c>
      <c r="N31" s="204">
        <v>106254.95599999999</v>
      </c>
      <c r="O31" s="204">
        <v>100141.387</v>
      </c>
      <c r="P31" s="308">
        <v>406722.032</v>
      </c>
      <c r="Q31" s="204">
        <v>96351.85</v>
      </c>
    </row>
    <row r="32" spans="1:17" ht="15">
      <c r="A32" s="186" t="s">
        <v>170</v>
      </c>
      <c r="B32" s="204">
        <v>100566.07</v>
      </c>
      <c r="C32" s="204">
        <v>102291.762</v>
      </c>
      <c r="D32" s="204">
        <v>111420.39899999993</v>
      </c>
      <c r="E32" s="204">
        <v>122832.86899999998</v>
      </c>
      <c r="F32" s="308">
        <v>437111.09999999986</v>
      </c>
      <c r="G32" s="204">
        <v>120933.60500000001</v>
      </c>
      <c r="H32" s="204">
        <v>99278.948</v>
      </c>
      <c r="I32" s="204">
        <v>117372.04600000003</v>
      </c>
      <c r="J32" s="204">
        <v>120675.48299999998</v>
      </c>
      <c r="K32" s="308">
        <v>458260.08200000005</v>
      </c>
      <c r="L32" s="204">
        <v>125065.438</v>
      </c>
      <c r="M32" s="204">
        <v>109342.231</v>
      </c>
      <c r="N32" s="204">
        <v>125587.359</v>
      </c>
      <c r="O32" s="204">
        <v>125910.816</v>
      </c>
      <c r="P32" s="308">
        <v>485905.844</v>
      </c>
      <c r="Q32" s="204">
        <v>125485.72200000001</v>
      </c>
    </row>
    <row r="33" spans="1:35" s="181" customFormat="1" ht="15">
      <c r="A33" s="202" t="s">
        <v>228</v>
      </c>
      <c r="B33" s="205">
        <v>254940.36700000003</v>
      </c>
      <c r="C33" s="205">
        <v>288290.788</v>
      </c>
      <c r="D33" s="205">
        <v>301594.429</v>
      </c>
      <c r="E33" s="205">
        <v>311640.596</v>
      </c>
      <c r="F33" s="309">
        <v>1156466.1800000002</v>
      </c>
      <c r="G33" s="205">
        <v>309707.392</v>
      </c>
      <c r="H33" s="205">
        <v>280127.446</v>
      </c>
      <c r="I33" s="205">
        <v>325542.738</v>
      </c>
      <c r="J33" s="205">
        <v>327730.24399999995</v>
      </c>
      <c r="K33" s="309">
        <v>1243107.8200000003</v>
      </c>
      <c r="L33" s="205">
        <v>315909.505</v>
      </c>
      <c r="M33" s="205">
        <v>282338.828</v>
      </c>
      <c r="N33" s="205">
        <v>329848.858</v>
      </c>
      <c r="O33" s="205">
        <v>321538.85800000007</v>
      </c>
      <c r="P33" s="309">
        <v>1249636.049</v>
      </c>
      <c r="Q33" s="205">
        <v>318921.103</v>
      </c>
      <c r="R33" s="359"/>
      <c r="S33" s="359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0"/>
      <c r="AE33" s="300"/>
      <c r="AF33" s="300"/>
      <c r="AG33" s="300"/>
      <c r="AH33" s="300"/>
      <c r="AI33" s="300"/>
    </row>
    <row r="34" spans="1:17" ht="15">
      <c r="A34" s="186" t="s">
        <v>168</v>
      </c>
      <c r="B34" s="204">
        <v>80566.647</v>
      </c>
      <c r="C34" s="204">
        <v>76868.64300000001</v>
      </c>
      <c r="D34" s="204">
        <v>85080.61400000002</v>
      </c>
      <c r="E34" s="204">
        <v>90115.61799999999</v>
      </c>
      <c r="F34" s="308">
        <v>332631.522</v>
      </c>
      <c r="G34" s="204">
        <v>92615.65800000001</v>
      </c>
      <c r="H34" s="204">
        <v>76495.947</v>
      </c>
      <c r="I34" s="204">
        <v>89839.20000000003</v>
      </c>
      <c r="J34" s="204">
        <v>102348.23799999998</v>
      </c>
      <c r="K34" s="308">
        <v>361299.04300000006</v>
      </c>
      <c r="L34" s="204">
        <v>95932.725</v>
      </c>
      <c r="M34" s="204">
        <v>70090.933</v>
      </c>
      <c r="N34" s="204">
        <v>89163.84600000003</v>
      </c>
      <c r="O34" s="204">
        <v>98545.00899999999</v>
      </c>
      <c r="P34" s="308">
        <v>353732.51300000004</v>
      </c>
      <c r="Q34" s="204">
        <v>103649.737</v>
      </c>
    </row>
    <row r="35" spans="1:17" ht="15">
      <c r="A35" s="186" t="s">
        <v>169</v>
      </c>
      <c r="B35" s="204">
        <v>82271.573</v>
      </c>
      <c r="C35" s="204">
        <v>103156.059</v>
      </c>
      <c r="D35" s="204">
        <v>107196.52899999998</v>
      </c>
      <c r="E35" s="204">
        <v>96121.35799999998</v>
      </c>
      <c r="F35" s="308">
        <v>388745.519</v>
      </c>
      <c r="G35" s="204">
        <v>87738.343</v>
      </c>
      <c r="H35" s="204">
        <v>105262.81000000001</v>
      </c>
      <c r="I35" s="204">
        <v>105231.25</v>
      </c>
      <c r="J35" s="204">
        <v>110547.32400000007</v>
      </c>
      <c r="K35" s="308">
        <v>408779.7270000001</v>
      </c>
      <c r="L35" s="204">
        <v>94065.535</v>
      </c>
      <c r="M35" s="204">
        <v>104388.242</v>
      </c>
      <c r="N35" s="204">
        <v>102365.89000000004</v>
      </c>
      <c r="O35" s="204">
        <v>105655.68799999994</v>
      </c>
      <c r="P35" s="308">
        <v>406475.355</v>
      </c>
      <c r="Q35" s="204">
        <v>92867.45</v>
      </c>
    </row>
    <row r="36" spans="1:17" ht="15">
      <c r="A36" s="186" t="s">
        <v>170</v>
      </c>
      <c r="B36" s="204">
        <v>100538.46299999999</v>
      </c>
      <c r="C36" s="204">
        <v>98578.332</v>
      </c>
      <c r="D36" s="204">
        <v>120481.54300000003</v>
      </c>
      <c r="E36" s="204">
        <v>106067.55500000001</v>
      </c>
      <c r="F36" s="308">
        <v>425665.893</v>
      </c>
      <c r="G36" s="204">
        <v>119667.27</v>
      </c>
      <c r="H36" s="204">
        <v>100367.18</v>
      </c>
      <c r="I36" s="204">
        <v>122850.92699999995</v>
      </c>
      <c r="J36" s="204">
        <v>119536.78100000002</v>
      </c>
      <c r="K36" s="308">
        <v>462422.158</v>
      </c>
      <c r="L36" s="204">
        <v>130964.9</v>
      </c>
      <c r="M36" s="204">
        <v>105332.98900000003</v>
      </c>
      <c r="N36" s="204">
        <v>122860.08000000007</v>
      </c>
      <c r="O36" s="204">
        <v>129439.396</v>
      </c>
      <c r="P36" s="308">
        <v>488597.3650000001</v>
      </c>
      <c r="Q36" s="204">
        <v>115962.696</v>
      </c>
    </row>
    <row r="37" spans="1:35" s="298" customFormat="1" ht="15.75" thickBot="1">
      <c r="A37" s="296" t="s">
        <v>227</v>
      </c>
      <c r="B37" s="299">
        <v>263376.68299999996</v>
      </c>
      <c r="C37" s="299">
        <v>278603.034</v>
      </c>
      <c r="D37" s="299">
        <v>312758.686</v>
      </c>
      <c r="E37" s="299">
        <v>292304.53099999996</v>
      </c>
      <c r="F37" s="310">
        <v>1147042.934</v>
      </c>
      <c r="G37" s="299">
        <v>300021.271</v>
      </c>
      <c r="H37" s="299">
        <v>282125.93700000003</v>
      </c>
      <c r="I37" s="299">
        <v>317921.377</v>
      </c>
      <c r="J37" s="299">
        <v>332432.34300000005</v>
      </c>
      <c r="K37" s="310">
        <v>1232500.928</v>
      </c>
      <c r="L37" s="299">
        <v>320963.16000000003</v>
      </c>
      <c r="M37" s="299">
        <v>279812.164</v>
      </c>
      <c r="N37" s="299">
        <v>314389.81600000017</v>
      </c>
      <c r="O37" s="299">
        <v>333640.09299999994</v>
      </c>
      <c r="P37" s="310">
        <v>1248805.233</v>
      </c>
      <c r="Q37" s="299">
        <v>312479.883</v>
      </c>
      <c r="R37" s="180"/>
      <c r="S37" s="359"/>
      <c r="T37" s="300"/>
      <c r="U37" s="300"/>
      <c r="V37" s="300"/>
      <c r="W37" s="300"/>
      <c r="X37" s="300"/>
      <c r="Y37" s="300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</row>
    <row r="38" spans="1:17" ht="3.75" customHeight="1">
      <c r="A38" s="321"/>
      <c r="B38" s="321"/>
      <c r="C38" s="321"/>
      <c r="D38" s="321"/>
      <c r="E38" s="321"/>
      <c r="F38" s="326"/>
      <c r="G38" s="321"/>
      <c r="H38" s="321"/>
      <c r="I38" s="321"/>
      <c r="J38" s="321"/>
      <c r="K38" s="326"/>
      <c r="L38" s="321"/>
      <c r="M38" s="321"/>
      <c r="N38" s="321"/>
      <c r="O38" s="321"/>
      <c r="P38" s="326"/>
      <c r="Q38" s="321"/>
    </row>
    <row r="39" spans="1:35" s="181" customFormat="1" ht="15">
      <c r="A39" s="202" t="s">
        <v>171</v>
      </c>
      <c r="B39" s="305">
        <v>752.8534872111336</v>
      </c>
      <c r="C39" s="305">
        <v>868.9667566326651</v>
      </c>
      <c r="D39" s="305">
        <v>889.3135830814626</v>
      </c>
      <c r="E39" s="305">
        <v>864.2609381258612</v>
      </c>
      <c r="F39" s="311">
        <v>846.6542330634217</v>
      </c>
      <c r="G39" s="305">
        <v>846.6669857720398</v>
      </c>
      <c r="H39" s="305">
        <v>868.2582501540086</v>
      </c>
      <c r="I39" s="305">
        <v>816.3428924086223</v>
      </c>
      <c r="J39" s="305">
        <v>683.5467926048892</v>
      </c>
      <c r="K39" s="311">
        <v>799.09801957823</v>
      </c>
      <c r="L39" s="305">
        <v>703.1214285714287</v>
      </c>
      <c r="M39" s="305">
        <v>772.3928571428569</v>
      </c>
      <c r="N39" s="305">
        <v>765.787</v>
      </c>
      <c r="O39" s="305">
        <v>764.9285714285714</v>
      </c>
      <c r="P39" s="311">
        <v>751</v>
      </c>
      <c r="Q39" s="305">
        <v>788.8792857142859</v>
      </c>
      <c r="R39" s="180"/>
      <c r="S39" s="359"/>
      <c r="T39" s="300"/>
      <c r="U39" s="300"/>
      <c r="V39" s="300"/>
      <c r="W39" s="300"/>
      <c r="X39" s="300"/>
      <c r="Y39" s="300"/>
      <c r="Z39" s="300"/>
      <c r="AA39" s="300"/>
      <c r="AB39" s="300"/>
      <c r="AC39" s="300"/>
      <c r="AD39" s="300"/>
      <c r="AE39" s="300"/>
      <c r="AF39" s="300"/>
      <c r="AG39" s="300"/>
      <c r="AH39" s="300"/>
      <c r="AI39" s="300"/>
    </row>
    <row r="40" spans="1:35" s="181" customFormat="1" ht="15">
      <c r="A40" s="202" t="s">
        <v>172</v>
      </c>
      <c r="B40" s="306">
        <v>1.3829</v>
      </c>
      <c r="C40" s="306">
        <v>1.2901333333333334</v>
      </c>
      <c r="D40" s="306">
        <v>1.2838907244388233</v>
      </c>
      <c r="E40" s="306">
        <v>1.3638333333333332</v>
      </c>
      <c r="F40" s="312">
        <v>1.3257</v>
      </c>
      <c r="G40" s="306">
        <v>1.3542487997686157</v>
      </c>
      <c r="H40" s="306">
        <v>1.4359568840222607</v>
      </c>
      <c r="I40" s="306">
        <v>1.4191380613020788</v>
      </c>
      <c r="J40" s="306">
        <v>1.3536135184698979</v>
      </c>
      <c r="K40" s="312">
        <v>1.3897153478190765</v>
      </c>
      <c r="L40" s="306">
        <v>1.3073609834069884</v>
      </c>
      <c r="M40" s="306">
        <v>1.2838258851774842</v>
      </c>
      <c r="N40" s="306">
        <v>1.2466186700409927</v>
      </c>
      <c r="O40" s="306">
        <v>1.2966354233520525</v>
      </c>
      <c r="P40" s="312">
        <v>1.2836102404943794</v>
      </c>
      <c r="Q40" s="306">
        <v>1.3216425622499997</v>
      </c>
      <c r="R40" s="359"/>
      <c r="S40" s="359"/>
      <c r="T40" s="300"/>
      <c r="U40" s="300"/>
      <c r="V40" s="300"/>
      <c r="W40" s="300"/>
      <c r="X40" s="300"/>
      <c r="Y40" s="300"/>
      <c r="Z40" s="300"/>
      <c r="AA40" s="300"/>
      <c r="AB40" s="300"/>
      <c r="AC40" s="300"/>
      <c r="AD40" s="300"/>
      <c r="AE40" s="300"/>
      <c r="AF40" s="300"/>
      <c r="AG40" s="300"/>
      <c r="AH40" s="300"/>
      <c r="AI40" s="300"/>
    </row>
    <row r="41" spans="1:19" s="300" customFormat="1" ht="15">
      <c r="A41" s="202" t="s">
        <v>173</v>
      </c>
      <c r="B41" s="305">
        <v>464.10738197071834</v>
      </c>
      <c r="C41" s="305">
        <v>579.0152434951589</v>
      </c>
      <c r="D41" s="305">
        <v>590.2499477184787</v>
      </c>
      <c r="E41" s="305">
        <v>542.5671186054926</v>
      </c>
      <c r="F41" s="311">
        <v>546.4059494039874</v>
      </c>
      <c r="G41" s="305">
        <v>531.0159614159921</v>
      </c>
      <c r="H41" s="305">
        <v>516.1681254779492</v>
      </c>
      <c r="I41" s="305">
        <v>478.1620859819004</v>
      </c>
      <c r="J41" s="305">
        <v>422.3118597097517</v>
      </c>
      <c r="K41" s="311">
        <v>484.673461065754</v>
      </c>
      <c r="L41" s="305">
        <v>445.6090875974675</v>
      </c>
      <c r="M41" s="305">
        <v>492.4175628762159</v>
      </c>
      <c r="N41" s="305">
        <v>497.6118323120237</v>
      </c>
      <c r="O41" s="305">
        <v>480.8460347120209</v>
      </c>
      <c r="P41" s="311">
        <v>479.1200392250531</v>
      </c>
      <c r="Q41" s="305">
        <v>479.1200392250531</v>
      </c>
      <c r="R41" s="359"/>
      <c r="S41" s="359"/>
    </row>
    <row r="42" spans="1:35" s="298" customFormat="1" ht="6" customHeight="1" thickBot="1">
      <c r="A42" s="296"/>
      <c r="B42" s="322"/>
      <c r="C42" s="322"/>
      <c r="D42" s="322"/>
      <c r="E42" s="322"/>
      <c r="F42" s="327"/>
      <c r="G42" s="322"/>
      <c r="H42" s="322"/>
      <c r="I42" s="322"/>
      <c r="J42" s="322"/>
      <c r="K42" s="327"/>
      <c r="L42" s="322"/>
      <c r="M42" s="322"/>
      <c r="N42" s="322"/>
      <c r="O42" s="322"/>
      <c r="P42" s="327"/>
      <c r="Q42" s="322"/>
      <c r="R42" s="359"/>
      <c r="S42" s="359"/>
      <c r="T42" s="300"/>
      <c r="U42" s="300"/>
      <c r="V42" s="300"/>
      <c r="W42" s="300"/>
      <c r="X42" s="300"/>
      <c r="Y42" s="300"/>
      <c r="Z42" s="300"/>
      <c r="AA42" s="300"/>
      <c r="AB42" s="300"/>
      <c r="AC42" s="300"/>
      <c r="AD42" s="300"/>
      <c r="AE42" s="300"/>
      <c r="AF42" s="300"/>
      <c r="AG42" s="300"/>
      <c r="AH42" s="300"/>
      <c r="AI42" s="300"/>
    </row>
    <row r="43" spans="1:35" s="302" customFormat="1" ht="3.75" customHeight="1">
      <c r="A43" s="301"/>
      <c r="B43" s="323"/>
      <c r="C43" s="323"/>
      <c r="D43" s="323"/>
      <c r="E43" s="323"/>
      <c r="F43" s="328"/>
      <c r="G43" s="323"/>
      <c r="H43" s="323"/>
      <c r="I43" s="323"/>
      <c r="J43" s="323"/>
      <c r="K43" s="328"/>
      <c r="L43" s="323"/>
      <c r="M43" s="323"/>
      <c r="N43" s="323"/>
      <c r="O43" s="323"/>
      <c r="P43" s="328"/>
      <c r="Q43" s="323"/>
      <c r="R43" s="359"/>
      <c r="S43" s="359"/>
      <c r="T43" s="300"/>
      <c r="U43" s="300"/>
      <c r="V43" s="300"/>
      <c r="W43" s="300"/>
      <c r="X43" s="300"/>
      <c r="Y43" s="300"/>
      <c r="Z43" s="300"/>
      <c r="AA43" s="300"/>
      <c r="AB43" s="300"/>
      <c r="AC43" s="300"/>
      <c r="AD43" s="300"/>
      <c r="AE43" s="300"/>
      <c r="AF43" s="300"/>
      <c r="AG43" s="300"/>
      <c r="AH43" s="300"/>
      <c r="AI43" s="300"/>
    </row>
    <row r="44" spans="1:35" s="298" customFormat="1" ht="15.75" customHeight="1" thickBot="1">
      <c r="A44" s="304" t="s">
        <v>222</v>
      </c>
      <c r="B44" s="307">
        <v>122.21759051000001</v>
      </c>
      <c r="C44" s="307">
        <v>161.22124575</v>
      </c>
      <c r="D44" s="307">
        <v>184.55881501</v>
      </c>
      <c r="E44" s="307">
        <v>158.52380114</v>
      </c>
      <c r="F44" s="336">
        <v>626.5214524099999</v>
      </c>
      <c r="G44" s="307">
        <v>159.17355614</v>
      </c>
      <c r="H44" s="307">
        <v>145.53346590000004</v>
      </c>
      <c r="I44" s="307">
        <v>151.80980259999995</v>
      </c>
      <c r="J44" s="307">
        <v>140.37856614999998</v>
      </c>
      <c r="K44" s="336">
        <v>596.89539079</v>
      </c>
      <c r="L44" s="307">
        <v>143.05386418</v>
      </c>
      <c r="M44" s="307">
        <v>137.39893394999999</v>
      </c>
      <c r="N44" s="307">
        <v>156.1530915</v>
      </c>
      <c r="O44" s="307">
        <v>160.34807098000002</v>
      </c>
      <c r="P44" s="336">
        <v>596.95396061</v>
      </c>
      <c r="Q44" s="307">
        <v>150.59667662</v>
      </c>
      <c r="R44" s="359"/>
      <c r="S44" s="359"/>
      <c r="T44" s="300"/>
      <c r="U44" s="300"/>
      <c r="V44" s="300"/>
      <c r="W44" s="300"/>
      <c r="X44" s="300"/>
      <c r="Y44" s="300"/>
      <c r="Z44" s="300"/>
      <c r="AA44" s="300"/>
      <c r="AB44" s="300"/>
      <c r="AC44" s="300"/>
      <c r="AD44" s="300"/>
      <c r="AE44" s="300"/>
      <c r="AF44" s="300"/>
      <c r="AG44" s="300"/>
      <c r="AH44" s="300"/>
      <c r="AI44" s="300"/>
    </row>
    <row r="45" spans="1:17" ht="12.75">
      <c r="A45" s="183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</row>
    <row r="46" spans="4:17" ht="12.75"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ht="15.75">
      <c r="A47" s="356" t="s">
        <v>362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</row>
    <row r="48" spans="1:17" ht="16.5" thickBot="1">
      <c r="A48" s="284"/>
      <c r="B48" s="293" t="s">
        <v>134</v>
      </c>
      <c r="C48" s="293" t="s">
        <v>195</v>
      </c>
      <c r="D48" s="293" t="s">
        <v>196</v>
      </c>
      <c r="E48" s="293" t="s">
        <v>166</v>
      </c>
      <c r="F48" s="294">
        <v>2010</v>
      </c>
      <c r="G48" s="293" t="s">
        <v>165</v>
      </c>
      <c r="H48" s="293" t="s">
        <v>246</v>
      </c>
      <c r="I48" s="293" t="s">
        <v>247</v>
      </c>
      <c r="J48" s="293" t="s">
        <v>248</v>
      </c>
      <c r="K48" s="294">
        <v>2011</v>
      </c>
      <c r="L48" s="293" t="s">
        <v>258</v>
      </c>
      <c r="M48" s="293" t="s">
        <v>259</v>
      </c>
      <c r="N48" s="293" t="s">
        <v>260</v>
      </c>
      <c r="O48" s="293" t="s">
        <v>261</v>
      </c>
      <c r="P48" s="294">
        <v>2012</v>
      </c>
      <c r="Q48" s="293" t="s">
        <v>282</v>
      </c>
    </row>
    <row r="49" spans="1:19" ht="12.75">
      <c r="A49" s="285"/>
      <c r="B49" s="183"/>
      <c r="C49" s="183"/>
      <c r="D49" s="183"/>
      <c r="E49" s="183"/>
      <c r="F49" s="325"/>
      <c r="G49" s="183"/>
      <c r="H49" s="183"/>
      <c r="I49" s="183"/>
      <c r="J49" s="183"/>
      <c r="K49" s="325"/>
      <c r="L49" s="183"/>
      <c r="M49" s="183"/>
      <c r="N49" s="183"/>
      <c r="O49" s="183"/>
      <c r="P49" s="325"/>
      <c r="Q49" s="183"/>
      <c r="R49" s="180"/>
      <c r="S49" s="183"/>
    </row>
    <row r="50" spans="1:19" ht="15">
      <c r="A50" s="186" t="s">
        <v>168</v>
      </c>
      <c r="B50" s="204">
        <v>191314.5</v>
      </c>
      <c r="C50" s="204">
        <v>160635.574936</v>
      </c>
      <c r="D50" s="204">
        <v>159085.37</v>
      </c>
      <c r="E50" s="204">
        <v>188942.9</v>
      </c>
      <c r="F50" s="308">
        <v>699978.344936</v>
      </c>
      <c r="G50" s="204">
        <v>198762.5</v>
      </c>
      <c r="H50" s="204">
        <v>192624.341</v>
      </c>
      <c r="I50" s="204">
        <v>211680.996</v>
      </c>
      <c r="J50" s="204">
        <v>211737.33000000002</v>
      </c>
      <c r="K50" s="308">
        <v>814805.1670000001</v>
      </c>
      <c r="L50" s="204">
        <v>213813.52000000002</v>
      </c>
      <c r="M50" s="204">
        <v>190048.18</v>
      </c>
      <c r="N50" s="204">
        <v>209336.11000000002</v>
      </c>
      <c r="O50" s="204">
        <v>201798</v>
      </c>
      <c r="P50" s="308">
        <v>814995.81</v>
      </c>
      <c r="Q50" s="204">
        <v>213040.37</v>
      </c>
      <c r="R50" s="180"/>
      <c r="S50" s="183"/>
    </row>
    <row r="51" spans="1:19" ht="15">
      <c r="A51" s="186" t="s">
        <v>169</v>
      </c>
      <c r="B51" s="204">
        <v>32294.1</v>
      </c>
      <c r="C51" s="204">
        <v>51271.94</v>
      </c>
      <c r="D51" s="204">
        <v>56009.01</v>
      </c>
      <c r="E51" s="204">
        <v>53606</v>
      </c>
      <c r="F51" s="308">
        <v>193181.05000000002</v>
      </c>
      <c r="G51" s="204">
        <v>46711.3</v>
      </c>
      <c r="H51" s="204">
        <v>55113.64</v>
      </c>
      <c r="I51" s="204">
        <v>60302.83</v>
      </c>
      <c r="J51" s="204">
        <v>59978.5</v>
      </c>
      <c r="K51" s="308">
        <v>222106.27000000002</v>
      </c>
      <c r="L51" s="204">
        <v>51691.13</v>
      </c>
      <c r="M51" s="204">
        <v>59509.06999999999</v>
      </c>
      <c r="N51" s="204">
        <v>60223.94</v>
      </c>
      <c r="O51" s="204">
        <v>57929</v>
      </c>
      <c r="P51" s="308">
        <v>229353.13999999998</v>
      </c>
      <c r="Q51" s="204">
        <v>52815.79</v>
      </c>
      <c r="R51" s="180"/>
      <c r="S51" s="183"/>
    </row>
    <row r="52" spans="1:19" ht="15">
      <c r="A52" s="186" t="s">
        <v>170</v>
      </c>
      <c r="B52" s="204">
        <v>114923.3</v>
      </c>
      <c r="C52" s="204">
        <v>104934.14</v>
      </c>
      <c r="D52" s="204">
        <v>121414.53</v>
      </c>
      <c r="E52" s="204">
        <v>121265.3</v>
      </c>
      <c r="F52" s="308">
        <v>462537.26999999996</v>
      </c>
      <c r="G52" s="204">
        <v>126552.4</v>
      </c>
      <c r="H52" s="204">
        <v>114758.236</v>
      </c>
      <c r="I52" s="204">
        <v>129298.589</v>
      </c>
      <c r="J52" s="204">
        <v>119459.47</v>
      </c>
      <c r="K52" s="308">
        <v>490068.69499999995</v>
      </c>
      <c r="L52" s="204">
        <v>134357.15</v>
      </c>
      <c r="M52" s="204">
        <v>119058.36</v>
      </c>
      <c r="N52" s="204">
        <v>131616.54</v>
      </c>
      <c r="O52" s="204">
        <v>129539</v>
      </c>
      <c r="P52" s="308">
        <v>514571.05000000005</v>
      </c>
      <c r="Q52" s="204">
        <v>128646.20999999999</v>
      </c>
      <c r="R52" s="180"/>
      <c r="S52" s="183"/>
    </row>
    <row r="53" spans="1:19" ht="15">
      <c r="A53" s="202" t="s">
        <v>174</v>
      </c>
      <c r="B53" s="205">
        <v>338531.9</v>
      </c>
      <c r="C53" s="205">
        <v>316841.654936</v>
      </c>
      <c r="D53" s="205">
        <v>336508.91000000003</v>
      </c>
      <c r="E53" s="205">
        <v>363814.2</v>
      </c>
      <c r="F53" s="309">
        <v>1355696.664936</v>
      </c>
      <c r="G53" s="205">
        <v>372026.19999999995</v>
      </c>
      <c r="H53" s="205">
        <v>362496.21699999995</v>
      </c>
      <c r="I53" s="205">
        <v>401282.41500000004</v>
      </c>
      <c r="J53" s="205">
        <v>391175.30000000005</v>
      </c>
      <c r="K53" s="309">
        <v>1526980.132</v>
      </c>
      <c r="L53" s="205">
        <v>399861.80000000005</v>
      </c>
      <c r="M53" s="205">
        <v>368615.61</v>
      </c>
      <c r="N53" s="205">
        <v>401176.5900000001</v>
      </c>
      <c r="O53" s="205">
        <v>389265</v>
      </c>
      <c r="P53" s="309">
        <v>1558919</v>
      </c>
      <c r="Q53" s="205">
        <v>394502.37</v>
      </c>
      <c r="R53" s="180"/>
      <c r="S53" s="183"/>
    </row>
    <row r="54" spans="1:19" ht="15">
      <c r="A54" s="186" t="s">
        <v>291</v>
      </c>
      <c r="B54" s="204">
        <v>97755.95459</v>
      </c>
      <c r="C54" s="204">
        <v>82829.16105000001</v>
      </c>
      <c r="D54" s="204">
        <v>91841.27374</v>
      </c>
      <c r="E54" s="204">
        <v>92788.16814100006</v>
      </c>
      <c r="F54" s="308">
        <v>365214.55752100004</v>
      </c>
      <c r="G54" s="204">
        <v>107581.67791100002</v>
      </c>
      <c r="H54" s="204">
        <v>114127.72084599997</v>
      </c>
      <c r="I54" s="204">
        <v>123212.293579</v>
      </c>
      <c r="J54" s="204">
        <v>117239.38113600008</v>
      </c>
      <c r="K54" s="308">
        <v>462161.0734720001</v>
      </c>
      <c r="L54" s="204">
        <v>131598</v>
      </c>
      <c r="M54" s="204">
        <v>124703.78787999999</v>
      </c>
      <c r="N54" s="204">
        <v>131000.81371000005</v>
      </c>
      <c r="O54" s="204">
        <v>116677</v>
      </c>
      <c r="P54" s="384">
        <v>503979.60159000003</v>
      </c>
      <c r="Q54" s="204">
        <v>122458.66126</v>
      </c>
      <c r="R54" s="180"/>
      <c r="S54" s="183"/>
    </row>
    <row r="55" spans="1:19" ht="15">
      <c r="A55" s="186" t="s">
        <v>290</v>
      </c>
      <c r="B55" s="204">
        <v>142739.379866</v>
      </c>
      <c r="C55" s="204">
        <v>155907.526552</v>
      </c>
      <c r="D55" s="204">
        <v>163941.38309199997</v>
      </c>
      <c r="E55" s="204">
        <v>166790.11093040003</v>
      </c>
      <c r="F55" s="308">
        <v>629378.4004404</v>
      </c>
      <c r="G55" s="204">
        <v>161862.736438</v>
      </c>
      <c r="H55" s="204">
        <v>154196.9311153</v>
      </c>
      <c r="I55" s="204">
        <v>170820.36977299998</v>
      </c>
      <c r="J55" s="204">
        <v>172126.523074</v>
      </c>
      <c r="K55" s="308">
        <v>659006.5604003</v>
      </c>
      <c r="L55" s="204">
        <v>167411</v>
      </c>
      <c r="M55" s="204">
        <v>151616.87924832</v>
      </c>
      <c r="N55" s="204">
        <v>173235.499083961</v>
      </c>
      <c r="O55" s="204">
        <v>170742</v>
      </c>
      <c r="P55" s="384">
        <v>663005.378332281</v>
      </c>
      <c r="Q55" s="204">
        <v>166542.24546309002</v>
      </c>
      <c r="R55" s="202"/>
      <c r="S55" s="202"/>
    </row>
    <row r="56" spans="1:19" ht="15">
      <c r="A56" s="186" t="s">
        <v>292</v>
      </c>
      <c r="B56" s="204">
        <v>91916.4</v>
      </c>
      <c r="C56" s="204">
        <v>75980.77000000002</v>
      </c>
      <c r="D56" s="204">
        <v>73123</v>
      </c>
      <c r="E56" s="204">
        <v>96702.93999999997</v>
      </c>
      <c r="F56" s="308">
        <v>337723.11</v>
      </c>
      <c r="G56" s="204">
        <v>95033</v>
      </c>
      <c r="H56" s="204">
        <v>89279.51000000001</v>
      </c>
      <c r="I56" s="204">
        <v>90680.52000000002</v>
      </c>
      <c r="J56" s="204">
        <v>94129.19</v>
      </c>
      <c r="K56" s="308">
        <v>369122.22000000003</v>
      </c>
      <c r="L56" s="204">
        <v>97305</v>
      </c>
      <c r="M56" s="204">
        <v>87983.05559999999</v>
      </c>
      <c r="N56" s="204">
        <v>96207.23144180069</v>
      </c>
      <c r="O56" s="204">
        <v>94293</v>
      </c>
      <c r="P56" s="384">
        <v>375788.2870418007</v>
      </c>
      <c r="Q56" s="204">
        <v>97324.97058</v>
      </c>
      <c r="R56" s="202"/>
      <c r="S56" s="183"/>
    </row>
    <row r="57" spans="1:19" ht="15">
      <c r="A57" s="202" t="s">
        <v>263</v>
      </c>
      <c r="B57" s="205">
        <v>332411.734456</v>
      </c>
      <c r="C57" s="205">
        <v>314717.45760200004</v>
      </c>
      <c r="D57" s="205">
        <v>328905.80794200004</v>
      </c>
      <c r="E57" s="205">
        <v>356281</v>
      </c>
      <c r="F57" s="309">
        <v>1332316</v>
      </c>
      <c r="G57" s="205">
        <v>364477.414349</v>
      </c>
      <c r="H57" s="205">
        <v>357604.1619613</v>
      </c>
      <c r="I57" s="205">
        <v>384713.1833519999</v>
      </c>
      <c r="J57" s="205">
        <v>383495.0942100002</v>
      </c>
      <c r="K57" s="309">
        <v>1490289.8538723001</v>
      </c>
      <c r="L57" s="205">
        <v>396313.877271489</v>
      </c>
      <c r="M57" s="205">
        <v>364303.84545683104</v>
      </c>
      <c r="N57" s="205">
        <v>400443.1429013709</v>
      </c>
      <c r="O57" s="205">
        <v>381712</v>
      </c>
      <c r="P57" s="309">
        <v>1542772.865629691</v>
      </c>
      <c r="Q57" s="205">
        <v>386325.87730308995</v>
      </c>
      <c r="R57" s="180"/>
      <c r="S57" s="183"/>
    </row>
    <row r="58" spans="1:19" ht="15">
      <c r="A58" s="202" t="s">
        <v>230</v>
      </c>
      <c r="B58" s="205">
        <v>166114</v>
      </c>
      <c r="C58" s="205">
        <v>174351.46324</v>
      </c>
      <c r="D58" s="205">
        <v>186283.53676</v>
      </c>
      <c r="E58" s="205">
        <v>188235</v>
      </c>
      <c r="F58" s="309">
        <v>714984</v>
      </c>
      <c r="G58" s="205">
        <v>182307.89141</v>
      </c>
      <c r="H58" s="205">
        <v>176380.25898874996</v>
      </c>
      <c r="I58" s="205">
        <v>194003.79394609804</v>
      </c>
      <c r="J58" s="205">
        <v>193410.9657075565</v>
      </c>
      <c r="K58" s="309">
        <v>746102.9100524045</v>
      </c>
      <c r="L58" s="205">
        <v>187341.4469445218</v>
      </c>
      <c r="M58" s="205">
        <v>166657.5603686687</v>
      </c>
      <c r="N58" s="205">
        <v>192719.2080317235</v>
      </c>
      <c r="O58" s="205">
        <v>191909</v>
      </c>
      <c r="P58" s="309">
        <v>732304.030673322</v>
      </c>
      <c r="Q58" s="205">
        <v>185585.815328408</v>
      </c>
      <c r="R58" s="180"/>
      <c r="S58" s="183"/>
    </row>
    <row r="59" spans="1:19" ht="5.25" customHeight="1">
      <c r="A59" s="283"/>
      <c r="B59" s="183"/>
      <c r="C59" s="183"/>
      <c r="D59" s="183"/>
      <c r="E59" s="183"/>
      <c r="F59" s="385"/>
      <c r="G59" s="183"/>
      <c r="H59" s="183"/>
      <c r="I59" s="183"/>
      <c r="J59" s="183"/>
      <c r="K59" s="385"/>
      <c r="L59" s="183"/>
      <c r="M59" s="183"/>
      <c r="N59" s="183"/>
      <c r="O59" s="183"/>
      <c r="P59" s="385"/>
      <c r="Q59" s="183"/>
      <c r="R59" s="315"/>
      <c r="S59" s="183"/>
    </row>
    <row r="60" spans="1:19" ht="15">
      <c r="A60" s="202" t="s">
        <v>229</v>
      </c>
      <c r="B60" s="305">
        <v>25.4</v>
      </c>
      <c r="C60" s="305">
        <v>34.96868131868133</v>
      </c>
      <c r="D60" s="305">
        <v>44.07358695652174</v>
      </c>
      <c r="E60" s="305">
        <v>43.3</v>
      </c>
      <c r="F60" s="311">
        <v>36.935567068800765</v>
      </c>
      <c r="G60" s="305">
        <v>45.3</v>
      </c>
      <c r="H60" s="305">
        <v>48.124945054945044</v>
      </c>
      <c r="I60" s="305">
        <v>54.22717391304352</v>
      </c>
      <c r="J60" s="305">
        <v>52.01</v>
      </c>
      <c r="K60" s="311">
        <v>49.91552974199714</v>
      </c>
      <c r="L60" s="305">
        <v>50.641868131868144</v>
      </c>
      <c r="M60" s="305">
        <v>46.07043956043957</v>
      </c>
      <c r="N60" s="305">
        <v>49.08869565217391</v>
      </c>
      <c r="O60" s="305">
        <v>43</v>
      </c>
      <c r="P60" s="311">
        <v>47.200250836120404</v>
      </c>
      <c r="Q60" s="305">
        <v>40.325222222222244</v>
      </c>
      <c r="R60" s="180"/>
      <c r="S60" s="183"/>
    </row>
    <row r="61" spans="1:19" ht="15">
      <c r="A61" s="202" t="s">
        <v>175</v>
      </c>
      <c r="B61" s="305">
        <v>100.76266906038178</v>
      </c>
      <c r="C61" s="305">
        <v>104.99129045890142</v>
      </c>
      <c r="D61" s="305">
        <v>111.3344141802813</v>
      </c>
      <c r="E61" s="305">
        <v>110.91098521795065</v>
      </c>
      <c r="F61" s="311">
        <v>107.08517931669918</v>
      </c>
      <c r="G61" s="305">
        <v>112.71895858092444</v>
      </c>
      <c r="H61" s="305">
        <v>116.06312584836643</v>
      </c>
      <c r="I61" s="305">
        <v>123.8035956214243</v>
      </c>
      <c r="J61" s="305">
        <v>126.96308637269644</v>
      </c>
      <c r="K61" s="311">
        <v>120.048302759406</v>
      </c>
      <c r="L61" s="305">
        <v>126.10485815808319</v>
      </c>
      <c r="M61" s="305">
        <v>126.0313423855268</v>
      </c>
      <c r="N61" s="305">
        <v>128.5336364671064</v>
      </c>
      <c r="O61" s="305">
        <v>129</v>
      </c>
      <c r="P61" s="311">
        <v>127.4174592526791</v>
      </c>
      <c r="Q61" s="305">
        <v>128.041637289279</v>
      </c>
      <c r="R61" s="202"/>
      <c r="S61" s="183"/>
    </row>
    <row r="62" spans="1:19" ht="7.5" customHeight="1" thickBot="1">
      <c r="A62" s="283"/>
      <c r="B62" s="317"/>
      <c r="C62" s="317"/>
      <c r="D62" s="317"/>
      <c r="E62" s="317"/>
      <c r="F62" s="319"/>
      <c r="G62" s="317"/>
      <c r="H62" s="317"/>
      <c r="I62" s="317"/>
      <c r="J62" s="317"/>
      <c r="K62" s="319"/>
      <c r="L62" s="317"/>
      <c r="M62" s="317"/>
      <c r="N62" s="317"/>
      <c r="O62" s="317"/>
      <c r="P62" s="319"/>
      <c r="Q62" s="317"/>
      <c r="R62" s="202"/>
      <c r="S62" s="183"/>
    </row>
    <row r="63" spans="1:19" ht="6" customHeight="1">
      <c r="A63" s="288"/>
      <c r="B63" s="221"/>
      <c r="C63" s="221"/>
      <c r="D63" s="221"/>
      <c r="E63" s="221"/>
      <c r="F63" s="386"/>
      <c r="G63" s="221"/>
      <c r="H63" s="221"/>
      <c r="I63" s="221"/>
      <c r="J63" s="221"/>
      <c r="K63" s="386"/>
      <c r="L63" s="221"/>
      <c r="M63" s="221"/>
      <c r="N63" s="221"/>
      <c r="O63" s="221"/>
      <c r="P63" s="386"/>
      <c r="Q63" s="221"/>
      <c r="R63" s="180"/>
      <c r="S63" s="183"/>
    </row>
    <row r="64" spans="1:19" ht="15">
      <c r="A64" s="202" t="s">
        <v>335</v>
      </c>
      <c r="B64" s="318">
        <v>33.597054549999996</v>
      </c>
      <c r="C64" s="318">
        <v>32.204668170000005</v>
      </c>
      <c r="D64" s="318">
        <v>35.52665472999999</v>
      </c>
      <c r="E64" s="318">
        <v>38.86560997</v>
      </c>
      <c r="F64" s="320">
        <v>140.19398741999998</v>
      </c>
      <c r="G64" s="318">
        <v>42.96998204</v>
      </c>
      <c r="H64" s="318">
        <v>42.28530778</v>
      </c>
      <c r="I64" s="318">
        <v>48.45880019</v>
      </c>
      <c r="J64" s="318">
        <v>50.59017437000001</v>
      </c>
      <c r="K64" s="320">
        <v>184.30426438</v>
      </c>
      <c r="L64" s="318">
        <v>50.109708129999994</v>
      </c>
      <c r="M64" s="318">
        <v>46.574720989999996</v>
      </c>
      <c r="N64" s="318">
        <v>51.589180190000015</v>
      </c>
      <c r="O64" s="318">
        <v>48.3</v>
      </c>
      <c r="P64" s="320">
        <v>196.57360931</v>
      </c>
      <c r="Q64" s="318">
        <v>51.29053893</v>
      </c>
      <c r="R64" s="180"/>
      <c r="S64" s="183"/>
    </row>
    <row r="65" spans="1:17" ht="4.5" customHeight="1" thickBot="1">
      <c r="A65" s="289"/>
      <c r="B65" s="289"/>
      <c r="C65" s="289"/>
      <c r="D65" s="289"/>
      <c r="E65" s="316"/>
      <c r="F65" s="337"/>
      <c r="G65" s="316"/>
      <c r="H65" s="316"/>
      <c r="I65" s="316"/>
      <c r="J65" s="316"/>
      <c r="K65" s="337"/>
      <c r="L65" s="316"/>
      <c r="M65" s="316"/>
      <c r="N65" s="316"/>
      <c r="O65" s="316"/>
      <c r="P65" s="337"/>
      <c r="Q65" s="316"/>
    </row>
    <row r="66" spans="1:35" s="224" customFormat="1" ht="15">
      <c r="A66" s="222" t="s">
        <v>256</v>
      </c>
      <c r="B66" s="183"/>
      <c r="C66" s="183"/>
      <c r="D66" s="183"/>
      <c r="E66" s="180"/>
      <c r="F66" s="180"/>
      <c r="G66" s="180"/>
      <c r="H66" s="183"/>
      <c r="I66" s="183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</row>
    <row r="67" spans="1:35" s="224" customFormat="1" ht="15">
      <c r="A67" s="222" t="s">
        <v>330</v>
      </c>
      <c r="B67" s="183"/>
      <c r="C67" s="183"/>
      <c r="D67" s="183"/>
      <c r="E67" s="180"/>
      <c r="F67" s="180"/>
      <c r="G67" s="180"/>
      <c r="H67" s="183"/>
      <c r="I67" s="183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</row>
    <row r="68" spans="5:17" ht="12.75"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</row>
    <row r="69" spans="5:17" ht="12.75"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</row>
    <row r="70" spans="1:17" ht="15.75">
      <c r="A70" s="356" t="s">
        <v>272</v>
      </c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</row>
    <row r="71" spans="1:35" s="224" customFormat="1" ht="16.5" thickBot="1">
      <c r="A71" s="284"/>
      <c r="B71" s="293" t="s">
        <v>134</v>
      </c>
      <c r="C71" s="293" t="s">
        <v>195</v>
      </c>
      <c r="D71" s="293" t="s">
        <v>196</v>
      </c>
      <c r="E71" s="293" t="s">
        <v>166</v>
      </c>
      <c r="F71" s="294">
        <v>2010</v>
      </c>
      <c r="G71" s="293" t="s">
        <v>165</v>
      </c>
      <c r="H71" s="293" t="s">
        <v>246</v>
      </c>
      <c r="I71" s="293" t="s">
        <v>247</v>
      </c>
      <c r="J71" s="293" t="s">
        <v>248</v>
      </c>
      <c r="K71" s="294">
        <v>2011</v>
      </c>
      <c r="L71" s="293" t="s">
        <v>258</v>
      </c>
      <c r="M71" s="293" t="s">
        <v>259</v>
      </c>
      <c r="N71" s="293" t="s">
        <v>260</v>
      </c>
      <c r="O71" s="293" t="s">
        <v>261</v>
      </c>
      <c r="P71" s="294">
        <v>2012</v>
      </c>
      <c r="Q71" s="293" t="s">
        <v>282</v>
      </c>
      <c r="R71" s="180"/>
      <c r="S71" s="180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</row>
    <row r="72" spans="1:17" ht="18" customHeight="1">
      <c r="A72" s="202" t="s">
        <v>167</v>
      </c>
      <c r="B72" s="286">
        <v>0</v>
      </c>
      <c r="C72" s="286">
        <v>0</v>
      </c>
      <c r="D72" s="286">
        <v>0</v>
      </c>
      <c r="E72" s="286">
        <v>0</v>
      </c>
      <c r="F72" s="332">
        <v>0</v>
      </c>
      <c r="G72" s="286">
        <v>0</v>
      </c>
      <c r="H72" s="286">
        <v>0</v>
      </c>
      <c r="I72" s="286">
        <v>0</v>
      </c>
      <c r="J72" s="286">
        <v>0</v>
      </c>
      <c r="K72" s="332">
        <v>0</v>
      </c>
      <c r="L72" s="286">
        <v>0</v>
      </c>
      <c r="M72" s="286">
        <v>0</v>
      </c>
      <c r="N72" s="286">
        <v>0</v>
      </c>
      <c r="O72" s="205">
        <v>74641</v>
      </c>
      <c r="P72" s="309">
        <v>74641</v>
      </c>
      <c r="Q72" s="205">
        <v>91806</v>
      </c>
    </row>
    <row r="73" spans="1:17" ht="15">
      <c r="A73" s="202" t="s">
        <v>273</v>
      </c>
      <c r="B73" s="286">
        <v>0</v>
      </c>
      <c r="C73" s="286">
        <v>0</v>
      </c>
      <c r="D73" s="286">
        <v>0</v>
      </c>
      <c r="E73" s="286">
        <v>0</v>
      </c>
      <c r="F73" s="287">
        <v>0</v>
      </c>
      <c r="G73" s="286">
        <v>0</v>
      </c>
      <c r="H73" s="286">
        <v>0</v>
      </c>
      <c r="I73" s="286">
        <v>0</v>
      </c>
      <c r="J73" s="286">
        <v>0</v>
      </c>
      <c r="K73" s="287">
        <v>0</v>
      </c>
      <c r="L73" s="286">
        <v>0</v>
      </c>
      <c r="M73" s="286">
        <v>0</v>
      </c>
      <c r="N73" s="286">
        <v>0</v>
      </c>
      <c r="O73" s="303">
        <v>144.8</v>
      </c>
      <c r="P73" s="338">
        <v>144.8</v>
      </c>
      <c r="Q73" s="205">
        <v>145.97759765156962</v>
      </c>
    </row>
    <row r="74" spans="1:35" s="298" customFormat="1" ht="6" customHeight="1" thickBot="1">
      <c r="A74" s="296"/>
      <c r="B74" s="296"/>
      <c r="C74" s="296"/>
      <c r="D74" s="296"/>
      <c r="E74" s="296"/>
      <c r="F74" s="333"/>
      <c r="G74" s="296"/>
      <c r="H74" s="296"/>
      <c r="I74" s="296"/>
      <c r="J74" s="296"/>
      <c r="K74" s="333"/>
      <c r="L74" s="296"/>
      <c r="M74" s="296"/>
      <c r="N74" s="296"/>
      <c r="O74" s="322"/>
      <c r="P74" s="327"/>
      <c r="Q74" s="322"/>
      <c r="R74" s="359"/>
      <c r="S74" s="359"/>
      <c r="T74" s="300"/>
      <c r="U74" s="30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</row>
    <row r="75" spans="1:17" ht="15">
      <c r="A75" s="186" t="s">
        <v>336</v>
      </c>
      <c r="B75" s="286">
        <v>0</v>
      </c>
      <c r="C75" s="286">
        <v>0</v>
      </c>
      <c r="D75" s="286">
        <v>0</v>
      </c>
      <c r="E75" s="286">
        <v>0</v>
      </c>
      <c r="F75" s="287">
        <v>0</v>
      </c>
      <c r="G75" s="286">
        <v>0</v>
      </c>
      <c r="H75" s="286">
        <v>0</v>
      </c>
      <c r="I75" s="286">
        <v>0</v>
      </c>
      <c r="J75" s="286">
        <v>0</v>
      </c>
      <c r="K75" s="287">
        <v>0</v>
      </c>
      <c r="L75" s="286">
        <v>0</v>
      </c>
      <c r="M75" s="286">
        <v>0</v>
      </c>
      <c r="N75" s="286">
        <v>0</v>
      </c>
      <c r="O75" s="330">
        <v>10.8</v>
      </c>
      <c r="P75" s="331">
        <v>10.8</v>
      </c>
      <c r="Q75" s="330">
        <v>13.40161933</v>
      </c>
    </row>
    <row r="76" spans="1:17" ht="15">
      <c r="A76" s="186" t="s">
        <v>126</v>
      </c>
      <c r="B76" s="286">
        <v>0</v>
      </c>
      <c r="C76" s="286">
        <v>0</v>
      </c>
      <c r="D76" s="286">
        <v>0</v>
      </c>
      <c r="E76" s="286">
        <v>0</v>
      </c>
      <c r="F76" s="287">
        <v>0</v>
      </c>
      <c r="G76" s="286">
        <v>0</v>
      </c>
      <c r="H76" s="286">
        <v>0</v>
      </c>
      <c r="I76" s="286">
        <v>0</v>
      </c>
      <c r="J76" s="286">
        <v>0</v>
      </c>
      <c r="K76" s="287">
        <v>0</v>
      </c>
      <c r="L76" s="286">
        <v>0</v>
      </c>
      <c r="M76" s="286">
        <v>0</v>
      </c>
      <c r="N76" s="286">
        <v>0</v>
      </c>
      <c r="O76" s="286">
        <v>0</v>
      </c>
      <c r="P76" s="329">
        <v>0</v>
      </c>
      <c r="Q76" s="330">
        <v>4.283355829999999</v>
      </c>
    </row>
    <row r="77" spans="1:17" ht="15">
      <c r="A77" s="186" t="s">
        <v>324</v>
      </c>
      <c r="B77" s="286">
        <v>0</v>
      </c>
      <c r="C77" s="286">
        <v>0</v>
      </c>
      <c r="D77" s="286">
        <v>0</v>
      </c>
      <c r="E77" s="286">
        <v>0</v>
      </c>
      <c r="F77" s="287">
        <v>0</v>
      </c>
      <c r="G77" s="286">
        <v>0</v>
      </c>
      <c r="H77" s="286">
        <v>0</v>
      </c>
      <c r="I77" s="286">
        <v>0</v>
      </c>
      <c r="J77" s="286">
        <v>0</v>
      </c>
      <c r="K77" s="287">
        <v>0</v>
      </c>
      <c r="L77" s="286">
        <v>0</v>
      </c>
      <c r="M77" s="286">
        <v>0</v>
      </c>
      <c r="N77" s="286">
        <v>0</v>
      </c>
      <c r="O77" s="286">
        <v>0</v>
      </c>
      <c r="P77" s="329">
        <v>0</v>
      </c>
      <c r="Q77" s="334">
        <v>-1.42059181</v>
      </c>
    </row>
    <row r="78" spans="1:17" ht="17.25">
      <c r="A78" s="186" t="s">
        <v>325</v>
      </c>
      <c r="B78" s="286">
        <v>0</v>
      </c>
      <c r="C78" s="286">
        <v>0</v>
      </c>
      <c r="D78" s="286">
        <v>0</v>
      </c>
      <c r="E78" s="286">
        <v>0</v>
      </c>
      <c r="F78" s="287">
        <v>0</v>
      </c>
      <c r="G78" s="286">
        <v>0</v>
      </c>
      <c r="H78" s="286">
        <v>0</v>
      </c>
      <c r="I78" s="286">
        <v>0</v>
      </c>
      <c r="J78" s="286">
        <v>0</v>
      </c>
      <c r="K78" s="287">
        <v>0</v>
      </c>
      <c r="L78" s="286">
        <v>0</v>
      </c>
      <c r="M78" s="286">
        <v>0</v>
      </c>
      <c r="N78" s="286">
        <v>0</v>
      </c>
      <c r="O78" s="286">
        <v>0</v>
      </c>
      <c r="P78" s="329">
        <v>0</v>
      </c>
      <c r="Q78" s="334">
        <v>2.862764019999999</v>
      </c>
    </row>
    <row r="79" spans="1:17" ht="15">
      <c r="A79" s="186" t="s">
        <v>323</v>
      </c>
      <c r="B79" s="286">
        <v>0</v>
      </c>
      <c r="C79" s="286">
        <v>0</v>
      </c>
      <c r="D79" s="286">
        <v>0</v>
      </c>
      <c r="E79" s="286">
        <v>0</v>
      </c>
      <c r="F79" s="287">
        <v>0</v>
      </c>
      <c r="G79" s="286">
        <v>0</v>
      </c>
      <c r="H79" s="286">
        <v>0</v>
      </c>
      <c r="I79" s="286">
        <v>0</v>
      </c>
      <c r="J79" s="286">
        <v>0</v>
      </c>
      <c r="K79" s="287">
        <v>0</v>
      </c>
      <c r="L79" s="286">
        <v>0</v>
      </c>
      <c r="M79" s="286">
        <v>0</v>
      </c>
      <c r="N79" s="286">
        <v>0</v>
      </c>
      <c r="O79" s="286">
        <v>0</v>
      </c>
      <c r="P79" s="329">
        <v>0</v>
      </c>
      <c r="Q79" s="334">
        <v>-1.68145476</v>
      </c>
    </row>
    <row r="80" spans="1:17" ht="15">
      <c r="A80" s="186" t="s">
        <v>17</v>
      </c>
      <c r="B80" s="286">
        <v>0</v>
      </c>
      <c r="C80" s="286">
        <v>0</v>
      </c>
      <c r="D80" s="286">
        <v>0</v>
      </c>
      <c r="E80" s="286">
        <v>0</v>
      </c>
      <c r="F80" s="287">
        <v>0</v>
      </c>
      <c r="G80" s="286">
        <v>0</v>
      </c>
      <c r="H80" s="286">
        <v>0</v>
      </c>
      <c r="I80" s="286">
        <v>0</v>
      </c>
      <c r="J80" s="286">
        <v>0</v>
      </c>
      <c r="K80" s="287">
        <v>0</v>
      </c>
      <c r="L80" s="286">
        <v>0</v>
      </c>
      <c r="M80" s="286">
        <v>0</v>
      </c>
      <c r="N80" s="286">
        <v>0</v>
      </c>
      <c r="O80" s="286">
        <v>0</v>
      </c>
      <c r="P80" s="329">
        <v>0</v>
      </c>
      <c r="Q80" s="334">
        <v>1.1813092599999988</v>
      </c>
    </row>
    <row r="81" spans="1:17" ht="15">
      <c r="A81" s="186" t="s">
        <v>202</v>
      </c>
      <c r="B81" s="286">
        <v>0</v>
      </c>
      <c r="C81" s="286">
        <v>0</v>
      </c>
      <c r="D81" s="286">
        <v>0</v>
      </c>
      <c r="E81" s="286">
        <v>0</v>
      </c>
      <c r="F81" s="287">
        <v>0</v>
      </c>
      <c r="G81" s="286">
        <v>0</v>
      </c>
      <c r="H81" s="286">
        <v>0</v>
      </c>
      <c r="I81" s="286">
        <v>0</v>
      </c>
      <c r="J81" s="286">
        <v>0</v>
      </c>
      <c r="K81" s="287">
        <v>0</v>
      </c>
      <c r="L81" s="286">
        <v>0</v>
      </c>
      <c r="M81" s="286">
        <v>0</v>
      </c>
      <c r="N81" s="286">
        <v>0</v>
      </c>
      <c r="O81" s="286">
        <v>0</v>
      </c>
      <c r="P81" s="329">
        <v>0</v>
      </c>
      <c r="Q81" s="334">
        <v>0.2925331899999988</v>
      </c>
    </row>
    <row r="82" spans="1:35" s="224" customFormat="1" ht="4.5" customHeight="1" thickBot="1">
      <c r="A82" s="289"/>
      <c r="B82" s="289"/>
      <c r="C82" s="289"/>
      <c r="D82" s="289"/>
      <c r="E82" s="289"/>
      <c r="F82" s="337"/>
      <c r="G82" s="316"/>
      <c r="H82" s="316"/>
      <c r="I82" s="316"/>
      <c r="J82" s="316"/>
      <c r="K82" s="337"/>
      <c r="L82" s="316"/>
      <c r="M82" s="316"/>
      <c r="N82" s="316"/>
      <c r="O82" s="316"/>
      <c r="P82" s="337"/>
      <c r="Q82" s="316"/>
      <c r="R82" s="180"/>
      <c r="S82" s="180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</row>
    <row r="83" spans="1:35" s="224" customFormat="1" ht="15">
      <c r="A83" s="222" t="s">
        <v>366</v>
      </c>
      <c r="B83" s="183"/>
      <c r="C83" s="183"/>
      <c r="D83" s="183"/>
      <c r="E83" s="180"/>
      <c r="F83" s="180"/>
      <c r="G83" s="180"/>
      <c r="H83" s="183"/>
      <c r="I83" s="183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</row>
    <row r="84" spans="1:35" s="224" customFormat="1" ht="15">
      <c r="A84" s="222" t="s">
        <v>322</v>
      </c>
      <c r="B84" s="183"/>
      <c r="C84" s="183"/>
      <c r="D84" s="183"/>
      <c r="E84" s="183"/>
      <c r="F84" s="324"/>
      <c r="G84" s="183"/>
      <c r="H84" s="183"/>
      <c r="I84" s="183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</row>
    <row r="85" spans="1:17" ht="12.75">
      <c r="A85" s="183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</row>
    <row r="86" spans="6:17" ht="12.75"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</row>
    <row r="87" spans="1:17" ht="15.75">
      <c r="A87" s="314" t="s">
        <v>185</v>
      </c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</row>
    <row r="88" spans="1:35" s="224" customFormat="1" ht="16.5" thickBot="1">
      <c r="A88" s="284"/>
      <c r="B88" s="293" t="s">
        <v>134</v>
      </c>
      <c r="C88" s="293" t="s">
        <v>195</v>
      </c>
      <c r="D88" s="293" t="s">
        <v>196</v>
      </c>
      <c r="E88" s="293" t="s">
        <v>166</v>
      </c>
      <c r="F88" s="294">
        <v>2010</v>
      </c>
      <c r="G88" s="293" t="s">
        <v>165</v>
      </c>
      <c r="H88" s="293" t="s">
        <v>246</v>
      </c>
      <c r="I88" s="293" t="s">
        <v>247</v>
      </c>
      <c r="J88" s="293" t="s">
        <v>248</v>
      </c>
      <c r="K88" s="294">
        <v>2011</v>
      </c>
      <c r="L88" s="293" t="s">
        <v>258</v>
      </c>
      <c r="M88" s="293" t="s">
        <v>259</v>
      </c>
      <c r="N88" s="293" t="s">
        <v>260</v>
      </c>
      <c r="O88" s="293" t="s">
        <v>261</v>
      </c>
      <c r="P88" s="294">
        <v>2012</v>
      </c>
      <c r="Q88" s="293" t="s">
        <v>282</v>
      </c>
      <c r="R88" s="180"/>
      <c r="S88" s="180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</row>
    <row r="89" ht="12.75">
      <c r="A89" s="285"/>
    </row>
    <row r="90" spans="1:17" ht="15">
      <c r="A90" s="202" t="s">
        <v>337</v>
      </c>
      <c r="B90" s="205">
        <v>799125.951145199</v>
      </c>
      <c r="C90" s="205">
        <v>855842.8053524409</v>
      </c>
      <c r="D90" s="205">
        <v>912249.4390726999</v>
      </c>
      <c r="E90" s="205">
        <v>934776.11996679</v>
      </c>
      <c r="F90" s="309">
        <v>3501994.31553713</v>
      </c>
      <c r="G90" s="205">
        <v>930563.009145572</v>
      </c>
      <c r="H90" s="205">
        <v>841918.9437511881</v>
      </c>
      <c r="I90" s="205">
        <v>972977.48423128</v>
      </c>
      <c r="J90" s="205">
        <v>953996.7596119602</v>
      </c>
      <c r="K90" s="309">
        <v>3699456.19674</v>
      </c>
      <c r="L90" s="205">
        <v>913795.04786</v>
      </c>
      <c r="M90" s="205">
        <v>819679.6922799998</v>
      </c>
      <c r="N90" s="205">
        <v>960042.0465000002</v>
      </c>
      <c r="O90" s="205">
        <v>949566</v>
      </c>
      <c r="P90" s="309">
        <v>3643082.78664</v>
      </c>
      <c r="Q90" s="339">
        <v>953054</v>
      </c>
    </row>
    <row r="91" spans="1:17" ht="15">
      <c r="A91" s="202" t="s">
        <v>262</v>
      </c>
      <c r="B91" s="303">
        <v>61.73986704306796</v>
      </c>
      <c r="C91" s="303">
        <v>71.66031172286262</v>
      </c>
      <c r="D91" s="303">
        <v>70.59197507795024</v>
      </c>
      <c r="E91" s="303">
        <v>70.63365798328327</v>
      </c>
      <c r="F91" s="338">
        <v>68.84421186482868</v>
      </c>
      <c r="G91" s="303">
        <v>73.46824334593605</v>
      </c>
      <c r="H91" s="303">
        <v>69.89090474143889</v>
      </c>
      <c r="I91" s="303">
        <v>71.70583808112023</v>
      </c>
      <c r="J91" s="303">
        <v>70.55245524219355</v>
      </c>
      <c r="K91" s="338">
        <v>71.43868500452446</v>
      </c>
      <c r="L91" s="303">
        <v>71.76088175121471</v>
      </c>
      <c r="M91" s="303">
        <v>68.54811913276306</v>
      </c>
      <c r="N91" s="303">
        <v>68.8133425567502</v>
      </c>
      <c r="O91" s="303">
        <v>69.3</v>
      </c>
      <c r="P91" s="338">
        <v>69.60558586018199</v>
      </c>
      <c r="Q91" s="340">
        <v>69.6</v>
      </c>
    </row>
    <row r="92" spans="1:35" s="224" customFormat="1" ht="4.5" customHeight="1" thickBot="1">
      <c r="A92" s="289"/>
      <c r="B92" s="289"/>
      <c r="C92" s="289"/>
      <c r="D92" s="289"/>
      <c r="E92" s="289"/>
      <c r="F92" s="291"/>
      <c r="G92" s="289"/>
      <c r="H92" s="289"/>
      <c r="I92" s="289"/>
      <c r="J92" s="289"/>
      <c r="K92" s="291"/>
      <c r="L92" s="289"/>
      <c r="M92" s="289"/>
      <c r="N92" s="289"/>
      <c r="O92" s="289"/>
      <c r="P92" s="289"/>
      <c r="Q92" s="289"/>
      <c r="R92" s="180"/>
      <c r="S92" s="180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</row>
    <row r="93" spans="1:35" s="224" customFormat="1" ht="15">
      <c r="A93" s="202" t="s">
        <v>294</v>
      </c>
      <c r="B93" s="183"/>
      <c r="C93" s="183"/>
      <c r="D93" s="183"/>
      <c r="E93" s="183"/>
      <c r="F93" s="324"/>
      <c r="G93" s="183"/>
      <c r="H93" s="183"/>
      <c r="I93" s="183"/>
      <c r="J93" s="183"/>
      <c r="K93" s="324"/>
      <c r="L93" s="183"/>
      <c r="M93" s="183"/>
      <c r="N93" s="183"/>
      <c r="O93" s="183"/>
      <c r="P93" s="324"/>
      <c r="Q93" s="183"/>
      <c r="R93" s="180"/>
      <c r="S93" s="180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</row>
    <row r="94" spans="1:35" s="224" customFormat="1" ht="15">
      <c r="A94" s="186" t="s">
        <v>295</v>
      </c>
      <c r="B94" s="183"/>
      <c r="C94" s="183"/>
      <c r="D94" s="183"/>
      <c r="E94" s="183"/>
      <c r="F94" s="324"/>
      <c r="G94" s="183"/>
      <c r="H94" s="183"/>
      <c r="I94" s="183"/>
      <c r="J94" s="183"/>
      <c r="K94" s="324"/>
      <c r="L94" s="341">
        <v>0.0360318022250564</v>
      </c>
      <c r="M94" s="341">
        <v>0.02711164127198113</v>
      </c>
      <c r="N94" s="341">
        <v>0.025526458109895667</v>
      </c>
      <c r="O94" s="341">
        <v>0.05937208565959226</v>
      </c>
      <c r="P94" s="324"/>
      <c r="Q94" s="341">
        <v>0.07</v>
      </c>
      <c r="R94" s="180"/>
      <c r="S94" s="180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</row>
    <row r="95" spans="1:35" s="179" customFormat="1" ht="15">
      <c r="A95" s="186" t="s">
        <v>296</v>
      </c>
      <c r="B95" s="182"/>
      <c r="C95" s="182"/>
      <c r="D95" s="182"/>
      <c r="E95" s="182"/>
      <c r="F95" s="368"/>
      <c r="G95" s="182"/>
      <c r="H95" s="182"/>
      <c r="I95" s="182"/>
      <c r="J95" s="182"/>
      <c r="K95" s="368"/>
      <c r="L95" s="341">
        <v>0.2825660062327794</v>
      </c>
      <c r="M95" s="341">
        <v>0.28947301387650287</v>
      </c>
      <c r="N95" s="341">
        <v>0.2874839260414725</v>
      </c>
      <c r="O95" s="341">
        <v>0.24734425110187613</v>
      </c>
      <c r="P95" s="368"/>
      <c r="Q95" s="341">
        <v>0.22</v>
      </c>
      <c r="R95" s="184"/>
      <c r="S95" s="184"/>
      <c r="T95" s="335"/>
      <c r="U95" s="335"/>
      <c r="V95" s="335"/>
      <c r="W95" s="335"/>
      <c r="X95" s="335"/>
      <c r="Y95" s="335"/>
      <c r="Z95" s="335"/>
      <c r="AA95" s="335"/>
      <c r="AB95" s="335"/>
      <c r="AC95" s="335"/>
      <c r="AD95" s="335"/>
      <c r="AE95" s="335"/>
      <c r="AF95" s="335"/>
      <c r="AG95" s="335"/>
      <c r="AH95" s="335"/>
      <c r="AI95" s="335"/>
    </row>
    <row r="96" spans="1:17" ht="15">
      <c r="A96" s="186" t="s">
        <v>297</v>
      </c>
      <c r="L96" s="341">
        <v>0.5175543208483813</v>
      </c>
      <c r="M96" s="341">
        <v>0.5692912946489435</v>
      </c>
      <c r="N96" s="341">
        <v>0.6209672449162683</v>
      </c>
      <c r="O96" s="341">
        <v>0.5856952709509512</v>
      </c>
      <c r="Q96" s="341">
        <v>0.56</v>
      </c>
    </row>
    <row r="97" spans="1:17" ht="15">
      <c r="A97" s="186" t="s">
        <v>298</v>
      </c>
      <c r="L97" s="341">
        <v>0.163847870693783</v>
      </c>
      <c r="M97" s="341">
        <v>0.11412405020257252</v>
      </c>
      <c r="N97" s="341">
        <v>0.06602237093236361</v>
      </c>
      <c r="O97" s="341">
        <v>0.10758839228758053</v>
      </c>
      <c r="Q97" s="341">
        <v>0.15</v>
      </c>
    </row>
    <row r="98" spans="1:35" s="224" customFormat="1" ht="4.5" customHeight="1" thickBot="1">
      <c r="A98" s="289"/>
      <c r="B98" s="289"/>
      <c r="C98" s="289"/>
      <c r="D98" s="289"/>
      <c r="E98" s="289"/>
      <c r="F98" s="291"/>
      <c r="G98" s="289"/>
      <c r="H98" s="289"/>
      <c r="I98" s="289"/>
      <c r="J98" s="289"/>
      <c r="K98" s="291"/>
      <c r="L98" s="289"/>
      <c r="M98" s="289"/>
      <c r="N98" s="289"/>
      <c r="O98" s="289"/>
      <c r="P98" s="289"/>
      <c r="Q98" s="289"/>
      <c r="R98" s="180"/>
      <c r="S98" s="180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</row>
    <row r="99" spans="1:17" ht="15">
      <c r="A99" s="186" t="s">
        <v>10</v>
      </c>
      <c r="B99" s="204">
        <v>77706</v>
      </c>
      <c r="C99" s="204">
        <v>77649</v>
      </c>
      <c r="D99" s="204">
        <v>77610</v>
      </c>
      <c r="E99" s="204">
        <v>77604</v>
      </c>
      <c r="F99" s="342">
        <v>77604</v>
      </c>
      <c r="G99" s="204">
        <v>77606</v>
      </c>
      <c r="H99" s="204">
        <v>68742</v>
      </c>
      <c r="I99" s="204">
        <v>77597</v>
      </c>
      <c r="J99" s="204">
        <v>77687</v>
      </c>
      <c r="K99" s="342">
        <v>77687</v>
      </c>
      <c r="L99" s="204">
        <v>77351</v>
      </c>
      <c r="M99" s="204">
        <v>77669</v>
      </c>
      <c r="N99" s="204">
        <v>77659</v>
      </c>
      <c r="O99" s="204">
        <v>51917</v>
      </c>
      <c r="P99" s="342">
        <v>51917</v>
      </c>
      <c r="Q99" s="204">
        <v>51918</v>
      </c>
    </row>
    <row r="100" spans="1:17" ht="15">
      <c r="A100" s="186" t="s">
        <v>231</v>
      </c>
      <c r="B100" s="204">
        <v>34237</v>
      </c>
      <c r="C100" s="204">
        <v>35002</v>
      </c>
      <c r="D100" s="204">
        <v>37728</v>
      </c>
      <c r="E100" s="204">
        <v>37598</v>
      </c>
      <c r="F100" s="308">
        <v>37598</v>
      </c>
      <c r="G100" s="204">
        <v>38495</v>
      </c>
      <c r="H100" s="204">
        <v>47628</v>
      </c>
      <c r="I100" s="204">
        <v>39676</v>
      </c>
      <c r="J100" s="204">
        <v>36847</v>
      </c>
      <c r="K100" s="308">
        <v>36847</v>
      </c>
      <c r="L100" s="204">
        <v>36806</v>
      </c>
      <c r="M100" s="204">
        <v>37653</v>
      </c>
      <c r="N100" s="204">
        <v>37831</v>
      </c>
      <c r="O100" s="204">
        <v>36007</v>
      </c>
      <c r="P100" s="308">
        <v>36007</v>
      </c>
      <c r="Q100" s="204">
        <v>37055</v>
      </c>
    </row>
    <row r="101" spans="1:35" s="181" customFormat="1" ht="15">
      <c r="A101" s="202" t="s">
        <v>13</v>
      </c>
      <c r="B101" s="205">
        <v>111943</v>
      </c>
      <c r="C101" s="205">
        <v>112651</v>
      </c>
      <c r="D101" s="205">
        <v>115338</v>
      </c>
      <c r="E101" s="205">
        <v>115202</v>
      </c>
      <c r="F101" s="309">
        <v>115202</v>
      </c>
      <c r="G101" s="205">
        <v>116101</v>
      </c>
      <c r="H101" s="205">
        <v>116370</v>
      </c>
      <c r="I101" s="205">
        <v>117273</v>
      </c>
      <c r="J101" s="205">
        <v>114534</v>
      </c>
      <c r="K101" s="309">
        <v>114534</v>
      </c>
      <c r="L101" s="205">
        <v>114157</v>
      </c>
      <c r="M101" s="205">
        <v>115322</v>
      </c>
      <c r="N101" s="205">
        <v>115490</v>
      </c>
      <c r="O101" s="205">
        <v>87924</v>
      </c>
      <c r="P101" s="309">
        <v>87924</v>
      </c>
      <c r="Q101" s="205">
        <v>88973</v>
      </c>
      <c r="R101" s="359"/>
      <c r="S101" s="359"/>
      <c r="T101" s="300"/>
      <c r="U101" s="300"/>
      <c r="V101" s="300"/>
      <c r="W101" s="300"/>
      <c r="X101" s="300"/>
      <c r="Y101" s="300"/>
      <c r="Z101" s="300"/>
      <c r="AA101" s="300"/>
      <c r="AB101" s="300"/>
      <c r="AC101" s="300"/>
      <c r="AD101" s="300"/>
      <c r="AE101" s="300"/>
      <c r="AF101" s="300"/>
      <c r="AG101" s="300"/>
      <c r="AH101" s="300"/>
      <c r="AI101" s="300"/>
    </row>
    <row r="102" spans="1:17" ht="15">
      <c r="A102" s="186" t="s">
        <v>11</v>
      </c>
      <c r="B102" s="204">
        <v>104056</v>
      </c>
      <c r="C102" s="204">
        <v>104552</v>
      </c>
      <c r="D102" s="204">
        <v>103988</v>
      </c>
      <c r="E102" s="204">
        <v>103499</v>
      </c>
      <c r="F102" s="308">
        <v>103499</v>
      </c>
      <c r="G102" s="204">
        <v>103184</v>
      </c>
      <c r="H102" s="204">
        <v>100615</v>
      </c>
      <c r="I102" s="204">
        <v>100689</v>
      </c>
      <c r="J102" s="204">
        <v>96960</v>
      </c>
      <c r="K102" s="308">
        <v>96960</v>
      </c>
      <c r="L102" s="204">
        <v>96584</v>
      </c>
      <c r="M102" s="204">
        <v>97305</v>
      </c>
      <c r="N102" s="204">
        <v>97473</v>
      </c>
      <c r="O102" s="204">
        <v>68810</v>
      </c>
      <c r="P102" s="308">
        <v>68810</v>
      </c>
      <c r="Q102" s="204">
        <v>71085</v>
      </c>
    </row>
    <row r="103" spans="1:17" ht="15">
      <c r="A103" s="186" t="s">
        <v>12</v>
      </c>
      <c r="B103" s="204">
        <v>7887</v>
      </c>
      <c r="C103" s="204">
        <v>8099</v>
      </c>
      <c r="D103" s="204">
        <v>11350</v>
      </c>
      <c r="E103" s="205">
        <v>11703</v>
      </c>
      <c r="F103" s="308">
        <v>11703</v>
      </c>
      <c r="G103" s="204">
        <v>12917</v>
      </c>
      <c r="H103" s="204">
        <v>15755</v>
      </c>
      <c r="I103" s="204">
        <v>16584</v>
      </c>
      <c r="J103" s="205">
        <v>17574</v>
      </c>
      <c r="K103" s="308">
        <v>17574</v>
      </c>
      <c r="L103" s="204">
        <v>17573</v>
      </c>
      <c r="M103" s="204">
        <v>18017</v>
      </c>
      <c r="N103" s="204">
        <v>18018</v>
      </c>
      <c r="O103" s="205">
        <v>18114</v>
      </c>
      <c r="P103" s="308">
        <v>18114</v>
      </c>
      <c r="Q103" s="204">
        <v>17888</v>
      </c>
    </row>
    <row r="104" spans="1:35" s="181" customFormat="1" ht="15">
      <c r="A104" s="202" t="s">
        <v>9</v>
      </c>
      <c r="B104" s="205">
        <v>111943</v>
      </c>
      <c r="C104" s="205">
        <v>112651</v>
      </c>
      <c r="D104" s="205">
        <v>115338</v>
      </c>
      <c r="E104" s="205">
        <v>115202</v>
      </c>
      <c r="F104" s="309">
        <v>115202</v>
      </c>
      <c r="G104" s="205">
        <v>116101</v>
      </c>
      <c r="H104" s="205">
        <v>116370</v>
      </c>
      <c r="I104" s="205">
        <v>117273</v>
      </c>
      <c r="J104" s="205">
        <v>114534</v>
      </c>
      <c r="K104" s="309">
        <v>114534</v>
      </c>
      <c r="L104" s="205">
        <v>114157</v>
      </c>
      <c r="M104" s="205">
        <v>115322</v>
      </c>
      <c r="N104" s="205">
        <v>115491</v>
      </c>
      <c r="O104" s="205">
        <v>87924</v>
      </c>
      <c r="P104" s="309">
        <v>87924</v>
      </c>
      <c r="Q104" s="205">
        <v>88973</v>
      </c>
      <c r="R104" s="359"/>
      <c r="S104" s="359"/>
      <c r="T104" s="300"/>
      <c r="U104" s="300"/>
      <c r="V104" s="300"/>
      <c r="W104" s="300"/>
      <c r="X104" s="300"/>
      <c r="Y104" s="300"/>
      <c r="Z104" s="300"/>
      <c r="AA104" s="300"/>
      <c r="AB104" s="300"/>
      <c r="AC104" s="300"/>
      <c r="AD104" s="300"/>
      <c r="AE104" s="300"/>
      <c r="AF104" s="300"/>
      <c r="AG104" s="300"/>
      <c r="AH104" s="300"/>
      <c r="AI104" s="300"/>
    </row>
    <row r="105" spans="1:35" s="224" customFormat="1" ht="4.5" customHeight="1" thickBot="1">
      <c r="A105" s="289"/>
      <c r="B105" s="289"/>
      <c r="C105" s="289"/>
      <c r="D105" s="289"/>
      <c r="E105" s="289"/>
      <c r="F105" s="291"/>
      <c r="G105" s="289"/>
      <c r="H105" s="289"/>
      <c r="I105" s="289"/>
      <c r="J105" s="289"/>
      <c r="K105" s="291"/>
      <c r="L105" s="289"/>
      <c r="M105" s="289"/>
      <c r="N105" s="289"/>
      <c r="O105" s="289"/>
      <c r="P105" s="291"/>
      <c r="Q105" s="289"/>
      <c r="R105" s="180"/>
      <c r="S105" s="180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</row>
    <row r="106" spans="1:35" s="224" customFormat="1" ht="15">
      <c r="A106" s="222" t="s">
        <v>338</v>
      </c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0"/>
      <c r="S106" s="180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</row>
    <row r="107" spans="1:35" s="224" customFormat="1" ht="12.75">
      <c r="A107" s="290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0"/>
      <c r="S107" s="180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</row>
    <row r="108" spans="1:16" ht="12.75">
      <c r="A108" s="183"/>
      <c r="F108" s="183"/>
      <c r="K108" s="183"/>
      <c r="P108" s="183"/>
    </row>
    <row r="109" spans="1:35" s="224" customFormat="1" ht="15.75">
      <c r="A109" s="356" t="s">
        <v>339</v>
      </c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0"/>
      <c r="S109" s="180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</row>
    <row r="110" spans="1:35" s="295" customFormat="1" ht="16.5" thickBot="1">
      <c r="A110" s="293" t="s">
        <v>225</v>
      </c>
      <c r="B110" s="293" t="s">
        <v>134</v>
      </c>
      <c r="C110" s="293" t="s">
        <v>195</v>
      </c>
      <c r="D110" s="293" t="s">
        <v>196</v>
      </c>
      <c r="E110" s="293" t="s">
        <v>166</v>
      </c>
      <c r="F110" s="345">
        <v>2010</v>
      </c>
      <c r="G110" s="293" t="s">
        <v>165</v>
      </c>
      <c r="H110" s="293" t="s">
        <v>246</v>
      </c>
      <c r="I110" s="293" t="s">
        <v>247</v>
      </c>
      <c r="J110" s="293" t="s">
        <v>248</v>
      </c>
      <c r="K110" s="345">
        <v>2011</v>
      </c>
      <c r="L110" s="293" t="s">
        <v>258</v>
      </c>
      <c r="M110" s="293" t="s">
        <v>259</v>
      </c>
      <c r="N110" s="293" t="s">
        <v>260</v>
      </c>
      <c r="O110" s="293" t="s">
        <v>261</v>
      </c>
      <c r="P110" s="350">
        <v>2012</v>
      </c>
      <c r="Q110" s="293" t="s">
        <v>282</v>
      </c>
      <c r="R110" s="357"/>
      <c r="S110" s="357"/>
      <c r="T110" s="313"/>
      <c r="U110" s="313"/>
      <c r="V110" s="313"/>
      <c r="W110" s="313"/>
      <c r="X110" s="313"/>
      <c r="Y110" s="313"/>
      <c r="Z110" s="313"/>
      <c r="AA110" s="313"/>
      <c r="AB110" s="313"/>
      <c r="AC110" s="313"/>
      <c r="AD110" s="313"/>
      <c r="AE110" s="313"/>
      <c r="AF110" s="313"/>
      <c r="AG110" s="313"/>
      <c r="AH110" s="313"/>
      <c r="AI110" s="313"/>
    </row>
    <row r="111" spans="1:35" s="183" customFormat="1" ht="15">
      <c r="A111" s="201" t="s">
        <v>161</v>
      </c>
      <c r="B111" s="343">
        <v>122.21759051000001</v>
      </c>
      <c r="C111" s="343">
        <v>161.22124575</v>
      </c>
      <c r="D111" s="343">
        <v>184.55881501</v>
      </c>
      <c r="E111" s="343">
        <v>158.52380114</v>
      </c>
      <c r="F111" s="346">
        <v>626.5214524099999</v>
      </c>
      <c r="G111" s="343">
        <v>159.17355614</v>
      </c>
      <c r="H111" s="343">
        <v>145.53346590000004</v>
      </c>
      <c r="I111" s="343">
        <v>151.80980259999995</v>
      </c>
      <c r="J111" s="343">
        <v>140.37856614999998</v>
      </c>
      <c r="K111" s="346">
        <v>596.89539079</v>
      </c>
      <c r="L111" s="343">
        <v>143.05386418</v>
      </c>
      <c r="M111" s="343">
        <v>137.39893394999999</v>
      </c>
      <c r="N111" s="343">
        <v>156.1530915</v>
      </c>
      <c r="O111" s="343">
        <v>160.3</v>
      </c>
      <c r="P111" s="346">
        <v>596.90588963</v>
      </c>
      <c r="Q111" s="343">
        <v>150.59667662</v>
      </c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</row>
    <row r="112" spans="1:35" s="183" customFormat="1" ht="17.25">
      <c r="A112" s="185" t="s">
        <v>299</v>
      </c>
      <c r="B112" s="343">
        <v>33.597054549999996</v>
      </c>
      <c r="C112" s="343">
        <v>32.204668170000005</v>
      </c>
      <c r="D112" s="343">
        <v>35.52665472999999</v>
      </c>
      <c r="E112" s="343">
        <v>38.86560997</v>
      </c>
      <c r="F112" s="346">
        <v>140.19398741999998</v>
      </c>
      <c r="G112" s="343">
        <v>42.96998204</v>
      </c>
      <c r="H112" s="343">
        <v>42.28530778</v>
      </c>
      <c r="I112" s="343">
        <v>48.45880019</v>
      </c>
      <c r="J112" s="343">
        <v>50.59017437000001</v>
      </c>
      <c r="K112" s="346">
        <v>184.30426438</v>
      </c>
      <c r="L112" s="343">
        <v>50.109708129999994</v>
      </c>
      <c r="M112" s="343">
        <v>46.574720989999996</v>
      </c>
      <c r="N112" s="343">
        <v>51.589180190000015</v>
      </c>
      <c r="O112" s="343">
        <v>60.1</v>
      </c>
      <c r="P112" s="346">
        <v>208.37360931</v>
      </c>
      <c r="Q112" s="343">
        <v>64.69215826</v>
      </c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</row>
    <row r="113" spans="1:35" s="183" customFormat="1" ht="15">
      <c r="A113" s="201" t="s">
        <v>162</v>
      </c>
      <c r="B113" s="343">
        <v>14.340521814608362</v>
      </c>
      <c r="C113" s="343">
        <v>14.476878474409448</v>
      </c>
      <c r="D113" s="343">
        <v>9.635488697496967</v>
      </c>
      <c r="E113" s="343">
        <v>25.589777962661522</v>
      </c>
      <c r="F113" s="346">
        <v>64.04266694917631</v>
      </c>
      <c r="G113" s="343">
        <v>16.305649797869343</v>
      </c>
      <c r="H113" s="343">
        <v>13.04515086259998</v>
      </c>
      <c r="I113" s="343">
        <v>7.855145571007102</v>
      </c>
      <c r="J113" s="343">
        <v>7.045563088753471</v>
      </c>
      <c r="K113" s="346">
        <v>44.25150932022989</v>
      </c>
      <c r="L113" s="343">
        <v>8.299010172908162</v>
      </c>
      <c r="M113" s="343">
        <v>7.177801498734704</v>
      </c>
      <c r="N113" s="343">
        <v>3.086948421648804</v>
      </c>
      <c r="O113" s="343">
        <v>3.7</v>
      </c>
      <c r="P113" s="346">
        <v>22.26376009329167</v>
      </c>
      <c r="Q113" s="343">
        <v>2.133108783745269</v>
      </c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</row>
    <row r="114" spans="1:35" s="220" customFormat="1" ht="15">
      <c r="A114" s="188" t="s">
        <v>176</v>
      </c>
      <c r="B114" s="344">
        <v>170.15516687461002</v>
      </c>
      <c r="C114" s="344">
        <v>207.90279239538998</v>
      </c>
      <c r="D114" s="344">
        <v>229.72095843999995</v>
      </c>
      <c r="E114" s="344">
        <v>222.97918917000004</v>
      </c>
      <c r="F114" s="347">
        <v>830.75810688</v>
      </c>
      <c r="G114" s="344">
        <v>218.449</v>
      </c>
      <c r="H114" s="344">
        <v>200.864</v>
      </c>
      <c r="I114" s="344">
        <v>208.124</v>
      </c>
      <c r="J114" s="344">
        <v>198.014</v>
      </c>
      <c r="K114" s="347">
        <v>825.451</v>
      </c>
      <c r="L114" s="344">
        <v>201.462</v>
      </c>
      <c r="M114" s="344">
        <v>191.152</v>
      </c>
      <c r="N114" s="344">
        <v>210.829</v>
      </c>
      <c r="O114" s="344">
        <v>224.1</v>
      </c>
      <c r="P114" s="347">
        <v>827.543</v>
      </c>
      <c r="Q114" s="344">
        <v>217.422</v>
      </c>
      <c r="R114" s="359"/>
      <c r="S114" s="359"/>
      <c r="T114" s="359"/>
      <c r="U114" s="359"/>
      <c r="V114" s="359"/>
      <c r="W114" s="359"/>
      <c r="X114" s="359"/>
      <c r="Y114" s="359"/>
      <c r="Z114" s="359"/>
      <c r="AA114" s="359"/>
      <c r="AB114" s="359"/>
      <c r="AC114" s="359"/>
      <c r="AD114" s="359"/>
      <c r="AE114" s="359"/>
      <c r="AF114" s="359"/>
      <c r="AG114" s="359"/>
      <c r="AH114" s="359"/>
      <c r="AI114" s="359"/>
    </row>
    <row r="115" spans="1:35" s="183" customFormat="1" ht="17.25">
      <c r="A115" s="185" t="s">
        <v>300</v>
      </c>
      <c r="B115" s="343">
        <v>-78.72136659753001</v>
      </c>
      <c r="C115" s="343">
        <v>-85.80568196246999</v>
      </c>
      <c r="D115" s="343">
        <v>-91.34844621000002</v>
      </c>
      <c r="E115" s="343">
        <v>-106.31847348999997</v>
      </c>
      <c r="F115" s="346">
        <v>-362.19396826</v>
      </c>
      <c r="G115" s="343">
        <v>-102.64</v>
      </c>
      <c r="H115" s="343">
        <v>-93.769</v>
      </c>
      <c r="I115" s="343">
        <v>-94.403</v>
      </c>
      <c r="J115" s="343">
        <v>-101.635</v>
      </c>
      <c r="K115" s="346">
        <v>-392.447</v>
      </c>
      <c r="L115" s="343">
        <v>-103.944</v>
      </c>
      <c r="M115" s="343">
        <v>-95.41</v>
      </c>
      <c r="N115" s="343">
        <v>-100.306</v>
      </c>
      <c r="O115" s="343">
        <v>-107.557</v>
      </c>
      <c r="P115" s="346">
        <v>-407.217</v>
      </c>
      <c r="Q115" s="343">
        <v>-105.89200000000001</v>
      </c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</row>
    <row r="116" spans="1:35" s="183" customFormat="1" ht="15">
      <c r="A116" s="185" t="s">
        <v>177</v>
      </c>
      <c r="B116" s="343">
        <v>-18.388689572815213</v>
      </c>
      <c r="C116" s="343">
        <v>-21.875210377968457</v>
      </c>
      <c r="D116" s="343">
        <v>-21.88238803450829</v>
      </c>
      <c r="E116" s="343">
        <v>-22.170684087376824</v>
      </c>
      <c r="F116" s="346">
        <v>-84.31697207266878</v>
      </c>
      <c r="G116" s="343">
        <v>-22.927</v>
      </c>
      <c r="H116" s="343">
        <v>-22.731</v>
      </c>
      <c r="I116" s="343">
        <v>-21.186</v>
      </c>
      <c r="J116" s="343">
        <v>-22.569</v>
      </c>
      <c r="K116" s="346">
        <v>-89.413</v>
      </c>
      <c r="L116" s="343">
        <v>-18.881</v>
      </c>
      <c r="M116" s="343">
        <v>-19.873</v>
      </c>
      <c r="N116" s="343">
        <v>-20.759</v>
      </c>
      <c r="O116" s="343">
        <v>-22.589000000000002</v>
      </c>
      <c r="P116" s="351">
        <v>-82.102</v>
      </c>
      <c r="Q116" s="343">
        <v>-18.593999999999998</v>
      </c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</row>
    <row r="117" spans="1:35" s="183" customFormat="1" ht="15">
      <c r="A117" s="185" t="s">
        <v>178</v>
      </c>
      <c r="B117" s="343">
        <v>-39.3667364759047</v>
      </c>
      <c r="C117" s="343">
        <v>-45.742951204095334</v>
      </c>
      <c r="D117" s="343">
        <v>-54.978783789999945</v>
      </c>
      <c r="E117" s="343">
        <v>-65.89834912000003</v>
      </c>
      <c r="F117" s="346">
        <v>-205.98682059000004</v>
      </c>
      <c r="G117" s="343">
        <v>-53.61400000000001</v>
      </c>
      <c r="H117" s="343">
        <v>-48.38699999999999</v>
      </c>
      <c r="I117" s="343">
        <v>-53.06499999999999</v>
      </c>
      <c r="J117" s="343">
        <v>-49.378000000000014</v>
      </c>
      <c r="K117" s="346">
        <v>-204.44400000000007</v>
      </c>
      <c r="L117" s="343">
        <v>-47.955</v>
      </c>
      <c r="M117" s="343">
        <v>-42.15399999999998</v>
      </c>
      <c r="N117" s="343">
        <v>-51.50400000000002</v>
      </c>
      <c r="O117" s="343">
        <v>-57.30199999999998</v>
      </c>
      <c r="P117" s="351">
        <v>-198.91499999999996</v>
      </c>
      <c r="Q117" s="343">
        <v>-49.38799999999999</v>
      </c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</row>
    <row r="118" spans="1:35" s="220" customFormat="1" ht="15">
      <c r="A118" s="188" t="s">
        <v>126</v>
      </c>
      <c r="B118" s="344">
        <v>33.67837422836009</v>
      </c>
      <c r="C118" s="344">
        <v>54.4789488508562</v>
      </c>
      <c r="D118" s="344">
        <v>61.5113404054917</v>
      </c>
      <c r="E118" s="344">
        <v>28.591682472623216</v>
      </c>
      <c r="F118" s="347">
        <v>178.26034595733123</v>
      </c>
      <c r="G118" s="344">
        <v>39.268</v>
      </c>
      <c r="H118" s="344">
        <v>35.977</v>
      </c>
      <c r="I118" s="344">
        <v>39.47</v>
      </c>
      <c r="J118" s="344">
        <v>24.432</v>
      </c>
      <c r="K118" s="347">
        <v>139.147</v>
      </c>
      <c r="L118" s="344">
        <v>30.682</v>
      </c>
      <c r="M118" s="344">
        <v>33.715</v>
      </c>
      <c r="N118" s="344">
        <v>38.26</v>
      </c>
      <c r="O118" s="344">
        <v>36.652</v>
      </c>
      <c r="P118" s="352">
        <v>139.30900000000003</v>
      </c>
      <c r="Q118" s="344">
        <v>43.548</v>
      </c>
      <c r="R118" s="359"/>
      <c r="S118" s="359"/>
      <c r="T118" s="359"/>
      <c r="U118" s="359"/>
      <c r="V118" s="359"/>
      <c r="W118" s="359"/>
      <c r="X118" s="359"/>
      <c r="Y118" s="359"/>
      <c r="Z118" s="359"/>
      <c r="AA118" s="359"/>
      <c r="AB118" s="359"/>
      <c r="AC118" s="359"/>
      <c r="AD118" s="359"/>
      <c r="AE118" s="359"/>
      <c r="AF118" s="359"/>
      <c r="AG118" s="359"/>
      <c r="AH118" s="359"/>
      <c r="AI118" s="359"/>
    </row>
    <row r="119" spans="1:35" s="182" customFormat="1" ht="15">
      <c r="A119" s="185" t="s">
        <v>179</v>
      </c>
      <c r="B119" s="343">
        <v>-2.551435103724579</v>
      </c>
      <c r="C119" s="343">
        <v>-5.39793122627542</v>
      </c>
      <c r="D119" s="343">
        <v>-2.296947396101168</v>
      </c>
      <c r="E119" s="343">
        <v>-0.4253015335137569</v>
      </c>
      <c r="F119" s="346">
        <v>-10.671615259614924</v>
      </c>
      <c r="G119" s="343">
        <v>-1.5432953541237728</v>
      </c>
      <c r="H119" s="343">
        <v>-2.2064268534334284</v>
      </c>
      <c r="I119" s="343">
        <v>-2.433644055369884</v>
      </c>
      <c r="J119" s="343">
        <v>-2.161316550207061</v>
      </c>
      <c r="K119" s="346">
        <v>-8.344682813134146</v>
      </c>
      <c r="L119" s="343">
        <v>-1.7926272588874</v>
      </c>
      <c r="M119" s="343">
        <v>-1.1705973168626027</v>
      </c>
      <c r="N119" s="343">
        <v>-1.1736711973266707</v>
      </c>
      <c r="O119" s="343">
        <v>-4.749723001635</v>
      </c>
      <c r="P119" s="351">
        <v>-8.886618774711675</v>
      </c>
      <c r="Q119" s="343">
        <v>-8.86003492</v>
      </c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/>
      <c r="AB119" s="184"/>
      <c r="AC119" s="184"/>
      <c r="AD119" s="184"/>
      <c r="AE119" s="184"/>
      <c r="AF119" s="184"/>
      <c r="AG119" s="184"/>
      <c r="AH119" s="184"/>
      <c r="AI119" s="184"/>
    </row>
    <row r="120" spans="1:35" s="183" customFormat="1" ht="15">
      <c r="A120" s="185" t="s">
        <v>180</v>
      </c>
      <c r="B120" s="343">
        <v>-11.525065757265423</v>
      </c>
      <c r="C120" s="343">
        <v>-11.991144542734578</v>
      </c>
      <c r="D120" s="343">
        <v>-13.375410323898826</v>
      </c>
      <c r="E120" s="343">
        <v>-13.643140406486248</v>
      </c>
      <c r="F120" s="346">
        <v>-50.53476103038508</v>
      </c>
      <c r="G120" s="343">
        <v>-13.271704645876227</v>
      </c>
      <c r="H120" s="343">
        <v>-11.66357314656657</v>
      </c>
      <c r="I120" s="343">
        <v>-14.673355944630115</v>
      </c>
      <c r="J120" s="343">
        <v>-15.506683449792938</v>
      </c>
      <c r="K120" s="346">
        <v>-55.11531718686585</v>
      </c>
      <c r="L120" s="343">
        <v>-13.6613727411126</v>
      </c>
      <c r="M120" s="343">
        <v>-13.425402683137397</v>
      </c>
      <c r="N120" s="343">
        <v>-14.39632880267333</v>
      </c>
      <c r="O120" s="343">
        <v>-13.002276998365</v>
      </c>
      <c r="P120" s="351">
        <v>-54.48538122528833</v>
      </c>
      <c r="Q120" s="343">
        <v>-10.670965079999998</v>
      </c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</row>
    <row r="121" spans="1:35" s="183" customFormat="1" ht="15">
      <c r="A121" s="185" t="s">
        <v>15</v>
      </c>
      <c r="B121" s="343">
        <v>0.53529958</v>
      </c>
      <c r="C121" s="343">
        <v>-0.6181673400000002</v>
      </c>
      <c r="D121" s="343">
        <v>0.10420668999999987</v>
      </c>
      <c r="E121" s="343">
        <v>0.2010363370385454</v>
      </c>
      <c r="F121" s="346">
        <v>0.22237526703854507</v>
      </c>
      <c r="G121" s="343">
        <v>0.65</v>
      </c>
      <c r="H121" s="343">
        <v>0.554</v>
      </c>
      <c r="I121" s="343">
        <v>2.844</v>
      </c>
      <c r="J121" s="343">
        <v>0.344</v>
      </c>
      <c r="K121" s="346">
        <v>4.392</v>
      </c>
      <c r="L121" s="343">
        <v>0.544</v>
      </c>
      <c r="M121" s="343">
        <v>0.77</v>
      </c>
      <c r="N121" s="343">
        <v>1.075</v>
      </c>
      <c r="O121" s="343">
        <v>-3.94</v>
      </c>
      <c r="P121" s="351">
        <v>-1.5509999999999997</v>
      </c>
      <c r="Q121" s="343">
        <v>-0.07</v>
      </c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</row>
    <row r="122" spans="1:35" s="220" customFormat="1" ht="15">
      <c r="A122" s="188" t="s">
        <v>17</v>
      </c>
      <c r="B122" s="344">
        <v>20.13717294737009</v>
      </c>
      <c r="C122" s="344">
        <v>36.47170574184621</v>
      </c>
      <c r="D122" s="344">
        <v>45.943189375491706</v>
      </c>
      <c r="E122" s="344">
        <v>14.724276869661756</v>
      </c>
      <c r="F122" s="347">
        <v>117.27634493436976</v>
      </c>
      <c r="G122" s="344">
        <v>25.103</v>
      </c>
      <c r="H122" s="344">
        <v>22.660999999999998</v>
      </c>
      <c r="I122" s="344">
        <v>25.207</v>
      </c>
      <c r="J122" s="344">
        <v>7.108</v>
      </c>
      <c r="K122" s="347">
        <v>80.079</v>
      </c>
      <c r="L122" s="344">
        <v>15.771999999999998</v>
      </c>
      <c r="M122" s="344">
        <v>19.889000000000003</v>
      </c>
      <c r="N122" s="344">
        <v>23.764999999999997</v>
      </c>
      <c r="O122" s="344">
        <v>14.959999999999999</v>
      </c>
      <c r="P122" s="352">
        <v>74.386</v>
      </c>
      <c r="Q122" s="344">
        <v>23.947</v>
      </c>
      <c r="R122" s="359"/>
      <c r="S122" s="359"/>
      <c r="T122" s="359"/>
      <c r="U122" s="359"/>
      <c r="V122" s="359"/>
      <c r="W122" s="359"/>
      <c r="X122" s="359"/>
      <c r="Y122" s="359"/>
      <c r="Z122" s="359"/>
      <c r="AA122" s="359"/>
      <c r="AB122" s="359"/>
      <c r="AC122" s="359"/>
      <c r="AD122" s="359"/>
      <c r="AE122" s="359"/>
      <c r="AF122" s="359"/>
      <c r="AG122" s="359"/>
      <c r="AH122" s="359"/>
      <c r="AI122" s="359"/>
    </row>
    <row r="123" spans="1:35" s="183" customFormat="1" ht="15">
      <c r="A123" s="185" t="s">
        <v>188</v>
      </c>
      <c r="B123" s="343">
        <v>-9.10156741023</v>
      </c>
      <c r="C123" s="343">
        <v>-6.642910479770002</v>
      </c>
      <c r="D123" s="343">
        <v>-8.460433749999996</v>
      </c>
      <c r="E123" s="343">
        <v>-2.7359530200000006</v>
      </c>
      <c r="F123" s="346">
        <v>-26.94086466</v>
      </c>
      <c r="G123" s="343">
        <v>-2.251</v>
      </c>
      <c r="H123" s="343">
        <v>-6.499</v>
      </c>
      <c r="I123" s="343">
        <v>-9.638</v>
      </c>
      <c r="J123" s="343">
        <v>-4.677</v>
      </c>
      <c r="K123" s="346">
        <v>-23.065</v>
      </c>
      <c r="L123" s="343">
        <v>-5.761</v>
      </c>
      <c r="M123" s="343">
        <v>-5.967</v>
      </c>
      <c r="N123" s="343">
        <v>-4.581</v>
      </c>
      <c r="O123" s="343">
        <v>-2.319</v>
      </c>
      <c r="P123" s="351">
        <v>-18.628</v>
      </c>
      <c r="Q123" s="343">
        <v>-5.255</v>
      </c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</row>
    <row r="124" spans="1:35" s="220" customFormat="1" ht="15">
      <c r="A124" s="188" t="s">
        <v>181</v>
      </c>
      <c r="B124" s="344">
        <v>11.03560553714009</v>
      </c>
      <c r="C124" s="344">
        <v>29.828795262076206</v>
      </c>
      <c r="D124" s="344">
        <v>37.482755625491706</v>
      </c>
      <c r="E124" s="344">
        <v>11.988323849661755</v>
      </c>
      <c r="F124" s="347">
        <v>90.33548027436976</v>
      </c>
      <c r="G124" s="344">
        <v>22.852</v>
      </c>
      <c r="H124" s="344">
        <v>16.162</v>
      </c>
      <c r="I124" s="344">
        <v>15.569</v>
      </c>
      <c r="J124" s="344">
        <v>2.431</v>
      </c>
      <c r="K124" s="347">
        <v>57.013999999999996</v>
      </c>
      <c r="L124" s="344">
        <v>10.011</v>
      </c>
      <c r="M124" s="344">
        <v>13.922000000000004</v>
      </c>
      <c r="N124" s="344">
        <v>19.183999999999997</v>
      </c>
      <c r="O124" s="344">
        <v>12.640999999999998</v>
      </c>
      <c r="P124" s="352">
        <v>55.758</v>
      </c>
      <c r="Q124" s="344">
        <v>18.692</v>
      </c>
      <c r="R124" s="359"/>
      <c r="S124" s="359"/>
      <c r="T124" s="359"/>
      <c r="U124" s="359"/>
      <c r="V124" s="359"/>
      <c r="W124" s="359"/>
      <c r="X124" s="359"/>
      <c r="Y124" s="359"/>
      <c r="Z124" s="359"/>
      <c r="AA124" s="359"/>
      <c r="AB124" s="359"/>
      <c r="AC124" s="359"/>
      <c r="AD124" s="359"/>
      <c r="AE124" s="359"/>
      <c r="AF124" s="359"/>
      <c r="AG124" s="359"/>
      <c r="AH124" s="359"/>
      <c r="AI124" s="359"/>
    </row>
    <row r="125" spans="1:35" s="183" customFormat="1" ht="15">
      <c r="A125" s="185" t="s">
        <v>182</v>
      </c>
      <c r="B125" s="343">
        <v>-4.32467019196</v>
      </c>
      <c r="C125" s="343">
        <v>-9.99564661204</v>
      </c>
      <c r="D125" s="343">
        <v>-9.560947666999999</v>
      </c>
      <c r="E125" s="343">
        <v>-1.7430006069999981</v>
      </c>
      <c r="F125" s="346">
        <v>-25.624265077999997</v>
      </c>
      <c r="G125" s="343">
        <v>-6.661</v>
      </c>
      <c r="H125" s="343">
        <v>-4.773</v>
      </c>
      <c r="I125" s="343">
        <v>-4.842</v>
      </c>
      <c r="J125" s="343">
        <v>0.454</v>
      </c>
      <c r="K125" s="346">
        <v>-15.822</v>
      </c>
      <c r="L125" s="343">
        <v>-3.437</v>
      </c>
      <c r="M125" s="343">
        <v>-4.533</v>
      </c>
      <c r="N125" s="343">
        <v>-6.344</v>
      </c>
      <c r="O125" s="343">
        <v>-5.633</v>
      </c>
      <c r="P125" s="351">
        <v>-19.947</v>
      </c>
      <c r="Q125" s="343">
        <v>-5.572</v>
      </c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</row>
    <row r="126" spans="1:35" s="183" customFormat="1" ht="15">
      <c r="A126" s="185" t="s">
        <v>358</v>
      </c>
      <c r="B126" s="343">
        <v>0</v>
      </c>
      <c r="C126" s="343">
        <v>0</v>
      </c>
      <c r="D126" s="343">
        <v>0</v>
      </c>
      <c r="E126" s="343">
        <v>0</v>
      </c>
      <c r="F126" s="346">
        <v>0</v>
      </c>
      <c r="G126" s="343">
        <v>0</v>
      </c>
      <c r="H126" s="343">
        <v>0</v>
      </c>
      <c r="I126" s="343">
        <v>0</v>
      </c>
      <c r="J126" s="343">
        <v>0</v>
      </c>
      <c r="K126" s="346">
        <v>0</v>
      </c>
      <c r="L126" s="343">
        <v>0</v>
      </c>
      <c r="M126" s="343">
        <v>0</v>
      </c>
      <c r="N126" s="343">
        <v>0</v>
      </c>
      <c r="O126" s="343">
        <v>-0.66</v>
      </c>
      <c r="P126" s="351">
        <v>-0.66</v>
      </c>
      <c r="Q126" s="343">
        <v>0</v>
      </c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</row>
    <row r="127" spans="1:35" s="220" customFormat="1" ht="15">
      <c r="A127" s="202" t="s">
        <v>183</v>
      </c>
      <c r="B127" s="344">
        <v>6.710935345180089</v>
      </c>
      <c r="C127" s="344">
        <v>19.833148650036208</v>
      </c>
      <c r="D127" s="344">
        <v>27.921807958491705</v>
      </c>
      <c r="E127" s="344">
        <v>10.245323242661758</v>
      </c>
      <c r="F127" s="347">
        <v>64.71121519636976</v>
      </c>
      <c r="G127" s="344">
        <v>16.191000000000003</v>
      </c>
      <c r="H127" s="344">
        <v>11.389</v>
      </c>
      <c r="I127" s="344">
        <v>10.727</v>
      </c>
      <c r="J127" s="344">
        <v>2.8850000000000002</v>
      </c>
      <c r="K127" s="347">
        <v>41.19199999999999</v>
      </c>
      <c r="L127" s="344">
        <v>6.574</v>
      </c>
      <c r="M127" s="344">
        <v>9.389000000000003</v>
      </c>
      <c r="N127" s="344">
        <v>12.839999999999996</v>
      </c>
      <c r="O127" s="344">
        <v>6.347999999999998</v>
      </c>
      <c r="P127" s="352">
        <v>35.150999999999996</v>
      </c>
      <c r="Q127" s="344">
        <v>13.120000000000001</v>
      </c>
      <c r="R127" s="359"/>
      <c r="S127" s="359"/>
      <c r="T127" s="359"/>
      <c r="U127" s="359"/>
      <c r="V127" s="359"/>
      <c r="W127" s="359"/>
      <c r="X127" s="359"/>
      <c r="Y127" s="359"/>
      <c r="Z127" s="359"/>
      <c r="AA127" s="359"/>
      <c r="AB127" s="359"/>
      <c r="AC127" s="359"/>
      <c r="AD127" s="359"/>
      <c r="AE127" s="359"/>
      <c r="AF127" s="359"/>
      <c r="AG127" s="359"/>
      <c r="AH127" s="359"/>
      <c r="AI127" s="359"/>
    </row>
    <row r="128" spans="1:35" s="183" customFormat="1" ht="6" customHeight="1" thickBot="1">
      <c r="A128" s="188"/>
      <c r="B128" s="188"/>
      <c r="C128" s="188"/>
      <c r="D128" s="188"/>
      <c r="E128" s="188"/>
      <c r="F128" s="348"/>
      <c r="G128" s="188"/>
      <c r="H128" s="188"/>
      <c r="I128" s="188"/>
      <c r="J128" s="188"/>
      <c r="K128" s="348"/>
      <c r="L128" s="188"/>
      <c r="M128" s="188"/>
      <c r="N128" s="188"/>
      <c r="O128" s="188"/>
      <c r="P128" s="353"/>
      <c r="Q128" s="188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</row>
    <row r="129" spans="1:35" s="183" customFormat="1" ht="5.25" customHeight="1">
      <c r="A129" s="200"/>
      <c r="B129" s="200"/>
      <c r="C129" s="200"/>
      <c r="D129" s="200"/>
      <c r="E129" s="200"/>
      <c r="F129" s="349"/>
      <c r="G129" s="200"/>
      <c r="H129" s="200"/>
      <c r="I129" s="200"/>
      <c r="J129" s="200"/>
      <c r="K129" s="349"/>
      <c r="L129" s="200"/>
      <c r="M129" s="200"/>
      <c r="N129" s="200"/>
      <c r="O129" s="200"/>
      <c r="P129" s="354"/>
      <c r="Q129" s="20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</row>
    <row r="130" spans="1:35" s="220" customFormat="1" ht="15">
      <c r="A130" s="202" t="s">
        <v>163</v>
      </c>
      <c r="B130" s="303">
        <v>32.350605610449996</v>
      </c>
      <c r="C130" s="303">
        <v>60.12129410954999</v>
      </c>
      <c r="D130" s="303">
        <v>64.40413243999996</v>
      </c>
      <c r="E130" s="303">
        <v>43.28795311000003</v>
      </c>
      <c r="F130" s="338">
        <v>200.16398526999998</v>
      </c>
      <c r="G130" s="303">
        <v>47.481</v>
      </c>
      <c r="H130" s="303">
        <v>42.052</v>
      </c>
      <c r="I130" s="303">
        <v>40.896</v>
      </c>
      <c r="J130" s="303">
        <v>21.638</v>
      </c>
      <c r="K130" s="338">
        <v>152.067</v>
      </c>
      <c r="L130" s="303">
        <v>35.555</v>
      </c>
      <c r="M130" s="303">
        <v>42.782</v>
      </c>
      <c r="N130" s="303">
        <v>49.896</v>
      </c>
      <c r="O130" s="303">
        <v>47.086</v>
      </c>
      <c r="P130" s="355">
        <v>175.31900000000002</v>
      </c>
      <c r="Q130" s="344">
        <v>44.187</v>
      </c>
      <c r="R130" s="359"/>
      <c r="S130" s="359"/>
      <c r="T130" s="359"/>
      <c r="U130" s="359"/>
      <c r="V130" s="359"/>
      <c r="W130" s="359"/>
      <c r="X130" s="359"/>
      <c r="Y130" s="359"/>
      <c r="Z130" s="359"/>
      <c r="AA130" s="359"/>
      <c r="AB130" s="359"/>
      <c r="AC130" s="359"/>
      <c r="AD130" s="359"/>
      <c r="AE130" s="359"/>
      <c r="AF130" s="359"/>
      <c r="AG130" s="359"/>
      <c r="AH130" s="359"/>
      <c r="AI130" s="359"/>
    </row>
    <row r="131" spans="1:35" s="220" customFormat="1" ht="15">
      <c r="A131" s="202" t="s">
        <v>363</v>
      </c>
      <c r="B131" s="303">
        <v>348.996129034833</v>
      </c>
      <c r="C131" s="303">
        <v>375.898907499664</v>
      </c>
      <c r="D131" s="303">
        <v>386.23169628825207</v>
      </c>
      <c r="E131" s="303">
        <v>393</v>
      </c>
      <c r="F131" s="338">
        <v>377.02759267554364</v>
      </c>
      <c r="G131" s="303">
        <v>380.46826846165266</v>
      </c>
      <c r="H131" s="303">
        <v>371.650523784478</v>
      </c>
      <c r="I131" s="303">
        <v>361.01076737927025</v>
      </c>
      <c r="J131" s="303">
        <v>351.5956468074079</v>
      </c>
      <c r="K131" s="338">
        <v>365.79457677791305</v>
      </c>
      <c r="L131" s="303">
        <v>338.0253063018628</v>
      </c>
      <c r="M131" s="303">
        <v>342.6642507780959</v>
      </c>
      <c r="N131" s="303">
        <v>341.68745473178734</v>
      </c>
      <c r="O131" s="303">
        <v>353.51229062651197</v>
      </c>
      <c r="P131" s="355">
        <v>343.9723256095645</v>
      </c>
      <c r="Q131" s="344">
        <v>359.06952449458885</v>
      </c>
      <c r="R131" s="359"/>
      <c r="S131" s="359"/>
      <c r="T131" s="359"/>
      <c r="U131" s="359"/>
      <c r="V131" s="359"/>
      <c r="W131" s="359"/>
      <c r="X131" s="359"/>
      <c r="Y131" s="359"/>
      <c r="Z131" s="359"/>
      <c r="AA131" s="359"/>
      <c r="AB131" s="359"/>
      <c r="AC131" s="359"/>
      <c r="AD131" s="359"/>
      <c r="AE131" s="359"/>
      <c r="AF131" s="359"/>
      <c r="AG131" s="359"/>
      <c r="AH131" s="359"/>
      <c r="AI131" s="359"/>
    </row>
    <row r="132" spans="1:17" ht="4.5" customHeight="1" thickBot="1">
      <c r="A132" s="296"/>
      <c r="B132" s="296"/>
      <c r="C132" s="296"/>
      <c r="D132" s="296"/>
      <c r="E132" s="296"/>
      <c r="F132" s="296"/>
      <c r="G132" s="296"/>
      <c r="H132" s="296"/>
      <c r="I132" s="296"/>
      <c r="J132" s="296"/>
      <c r="K132" s="296"/>
      <c r="L132" s="296"/>
      <c r="M132" s="296"/>
      <c r="N132" s="296"/>
      <c r="O132" s="296"/>
      <c r="P132" s="296"/>
      <c r="Q132" s="296"/>
    </row>
    <row r="133" spans="1:35" s="224" customFormat="1" ht="15">
      <c r="A133" s="222" t="s">
        <v>366</v>
      </c>
      <c r="B133" s="222"/>
      <c r="C133" s="222"/>
      <c r="D133" s="222"/>
      <c r="E133" s="222"/>
      <c r="F133" s="222"/>
      <c r="G133" s="222"/>
      <c r="H133" s="222"/>
      <c r="I133" s="222"/>
      <c r="J133" s="222"/>
      <c r="K133" s="222"/>
      <c r="L133" s="222"/>
      <c r="M133" s="222"/>
      <c r="N133" s="222"/>
      <c r="O133" s="222"/>
      <c r="P133" s="222"/>
      <c r="Q133" s="222"/>
      <c r="R133" s="180"/>
      <c r="S133" s="180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</row>
    <row r="134" spans="1:35" s="224" customFormat="1" ht="15">
      <c r="A134" s="222" t="s">
        <v>266</v>
      </c>
      <c r="B134" s="183"/>
      <c r="C134" s="183"/>
      <c r="D134" s="183"/>
      <c r="E134" s="183"/>
      <c r="F134" s="180"/>
      <c r="G134" s="183"/>
      <c r="H134" s="183"/>
      <c r="I134" s="183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</row>
    <row r="135" spans="1:35" s="224" customFormat="1" ht="15">
      <c r="A135" s="222" t="s">
        <v>359</v>
      </c>
      <c r="B135" s="183"/>
      <c r="C135" s="183"/>
      <c r="D135" s="183"/>
      <c r="E135" s="183"/>
      <c r="F135" s="180"/>
      <c r="G135" s="183"/>
      <c r="H135" s="183"/>
      <c r="I135" s="183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</row>
    <row r="136" spans="5:17" ht="12.75"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</row>
    <row r="137" spans="1:35" s="224" customFormat="1" ht="15.75">
      <c r="A137" s="356" t="s">
        <v>126</v>
      </c>
      <c r="B137" s="183"/>
      <c r="C137" s="183"/>
      <c r="D137" s="183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</row>
    <row r="138" spans="1:35" s="295" customFormat="1" ht="16.5" thickBot="1">
      <c r="A138" s="293" t="s">
        <v>225</v>
      </c>
      <c r="B138" s="293" t="s">
        <v>134</v>
      </c>
      <c r="C138" s="293" t="s">
        <v>195</v>
      </c>
      <c r="D138" s="293" t="s">
        <v>196</v>
      </c>
      <c r="E138" s="293" t="s">
        <v>166</v>
      </c>
      <c r="F138" s="345">
        <v>2010</v>
      </c>
      <c r="G138" s="293" t="s">
        <v>165</v>
      </c>
      <c r="H138" s="293" t="s">
        <v>246</v>
      </c>
      <c r="I138" s="293" t="s">
        <v>247</v>
      </c>
      <c r="J138" s="293" t="s">
        <v>248</v>
      </c>
      <c r="K138" s="345">
        <v>2011</v>
      </c>
      <c r="L138" s="293" t="s">
        <v>258</v>
      </c>
      <c r="M138" s="293" t="s">
        <v>259</v>
      </c>
      <c r="N138" s="293" t="s">
        <v>260</v>
      </c>
      <c r="O138" s="293" t="s">
        <v>261</v>
      </c>
      <c r="P138" s="350">
        <v>2012</v>
      </c>
      <c r="Q138" s="293" t="s">
        <v>282</v>
      </c>
      <c r="R138" s="357"/>
      <c r="S138" s="357"/>
      <c r="T138" s="313"/>
      <c r="U138" s="313"/>
      <c r="V138" s="313"/>
      <c r="W138" s="313"/>
      <c r="X138" s="313"/>
      <c r="Y138" s="313"/>
      <c r="Z138" s="313"/>
      <c r="AA138" s="313"/>
      <c r="AB138" s="313"/>
      <c r="AC138" s="313"/>
      <c r="AD138" s="313"/>
      <c r="AE138" s="313"/>
      <c r="AF138" s="313"/>
      <c r="AG138" s="313"/>
      <c r="AH138" s="313"/>
      <c r="AI138" s="313"/>
    </row>
    <row r="139" spans="1:18" ht="15">
      <c r="A139" s="188" t="s">
        <v>126</v>
      </c>
      <c r="B139" s="303">
        <v>33.67837422836009</v>
      </c>
      <c r="C139" s="303">
        <v>54.4789488508562</v>
      </c>
      <c r="D139" s="303">
        <v>61.5113404054917</v>
      </c>
      <c r="E139" s="303">
        <v>28.591682472623216</v>
      </c>
      <c r="F139" s="338">
        <v>178.26034595733123</v>
      </c>
      <c r="G139" s="303">
        <v>39.268</v>
      </c>
      <c r="H139" s="303">
        <v>35.977</v>
      </c>
      <c r="I139" s="303">
        <v>39.47</v>
      </c>
      <c r="J139" s="303">
        <v>24.432</v>
      </c>
      <c r="K139" s="338">
        <v>139.147</v>
      </c>
      <c r="L139" s="303">
        <v>30.682</v>
      </c>
      <c r="M139" s="303">
        <v>33.715</v>
      </c>
      <c r="N139" s="303">
        <v>38.26</v>
      </c>
      <c r="O139" s="303">
        <v>36.652</v>
      </c>
      <c r="P139" s="355">
        <v>139.30900000000003</v>
      </c>
      <c r="Q139" s="344">
        <v>43.548</v>
      </c>
      <c r="R139" s="359"/>
    </row>
    <row r="140" spans="1:17" ht="15">
      <c r="A140" s="185" t="s">
        <v>238</v>
      </c>
      <c r="B140" s="343">
        <v>0</v>
      </c>
      <c r="C140" s="343">
        <v>5.6450794</v>
      </c>
      <c r="D140" s="343">
        <v>2.9805985999999995</v>
      </c>
      <c r="E140" s="343">
        <v>-3.7737817999999996</v>
      </c>
      <c r="F140" s="346">
        <v>4.8518962000000005</v>
      </c>
      <c r="G140" s="343">
        <v>6.726</v>
      </c>
      <c r="H140" s="343">
        <v>2.962</v>
      </c>
      <c r="I140" s="343">
        <v>1.51</v>
      </c>
      <c r="J140" s="343">
        <v>-0.764</v>
      </c>
      <c r="K140" s="346">
        <v>10.434</v>
      </c>
      <c r="L140" s="343">
        <v>5.048</v>
      </c>
      <c r="M140" s="343">
        <v>7.503</v>
      </c>
      <c r="N140" s="343">
        <v>9.379</v>
      </c>
      <c r="O140" s="343">
        <v>5.637</v>
      </c>
      <c r="P140" s="346">
        <v>27.567</v>
      </c>
      <c r="Q140" s="343">
        <v>-3.406</v>
      </c>
    </row>
    <row r="141" spans="1:17" ht="15">
      <c r="A141" s="185" t="s">
        <v>18</v>
      </c>
      <c r="B141" s="343">
        <v>0.09425556940521339</v>
      </c>
      <c r="C141" s="343">
        <v>0.2595843613784605</v>
      </c>
      <c r="D141" s="343">
        <v>0.05711380450828602</v>
      </c>
      <c r="E141" s="343">
        <v>0.8567301873768193</v>
      </c>
      <c r="F141" s="346">
        <v>1.267683922668779</v>
      </c>
      <c r="G141" s="343">
        <v>1.835</v>
      </c>
      <c r="H141" s="343">
        <v>2.556</v>
      </c>
      <c r="I141" s="343">
        <v>0.605</v>
      </c>
      <c r="J141" s="343">
        <v>1.813</v>
      </c>
      <c r="K141" s="346">
        <v>6.809</v>
      </c>
      <c r="L141" s="343">
        <v>0.5</v>
      </c>
      <c r="M141" s="343">
        <v>0.739</v>
      </c>
      <c r="N141" s="343">
        <v>0.344</v>
      </c>
      <c r="O141" s="343">
        <v>3.111</v>
      </c>
      <c r="P141" s="346">
        <v>4.694</v>
      </c>
      <c r="Q141" s="343">
        <v>0.441</v>
      </c>
    </row>
    <row r="142" spans="1:17" ht="15">
      <c r="A142" s="185" t="s">
        <v>146</v>
      </c>
      <c r="B142" s="343">
        <v>0</v>
      </c>
      <c r="C142" s="343">
        <v>0.2</v>
      </c>
      <c r="D142" s="343">
        <v>0.60536933</v>
      </c>
      <c r="E142" s="343">
        <v>16.795489229999998</v>
      </c>
      <c r="F142" s="346">
        <v>17.60085856</v>
      </c>
      <c r="G142" s="343">
        <v>-0.012</v>
      </c>
      <c r="H142" s="343">
        <v>1.379</v>
      </c>
      <c r="I142" s="343">
        <v>1.131</v>
      </c>
      <c r="J142" s="343">
        <v>-4.084</v>
      </c>
      <c r="K142" s="346">
        <v>-1.586</v>
      </c>
      <c r="L142" s="343">
        <v>-1.122</v>
      </c>
      <c r="M142" s="343">
        <v>-0.373</v>
      </c>
      <c r="N142" s="343">
        <v>0.037</v>
      </c>
      <c r="O142" s="343">
        <v>0.058</v>
      </c>
      <c r="P142" s="346">
        <v>-1.4000000000000001</v>
      </c>
      <c r="Q142" s="343">
        <v>0.049</v>
      </c>
    </row>
    <row r="143" spans="1:17" ht="15">
      <c r="A143" s="185" t="s">
        <v>159</v>
      </c>
      <c r="B143" s="343">
        <v>-1.4220241873153108</v>
      </c>
      <c r="C143" s="343">
        <v>-0.46231850268468905</v>
      </c>
      <c r="D143" s="343">
        <v>-0.7502897000000001</v>
      </c>
      <c r="E143" s="343">
        <v>0.8178330200000005</v>
      </c>
      <c r="F143" s="346">
        <v>-1.8167993699999998</v>
      </c>
      <c r="G143" s="343">
        <v>-0.336</v>
      </c>
      <c r="H143" s="343">
        <v>-0.822</v>
      </c>
      <c r="I143" s="343">
        <v>-1.82</v>
      </c>
      <c r="J143" s="343">
        <v>0.2410000000000001</v>
      </c>
      <c r="K143" s="346">
        <v>-2.737</v>
      </c>
      <c r="L143" s="343">
        <v>0.447</v>
      </c>
      <c r="M143" s="343">
        <v>1.198</v>
      </c>
      <c r="N143" s="343">
        <v>1.876</v>
      </c>
      <c r="O143" s="343">
        <v>1.628</v>
      </c>
      <c r="P143" s="346">
        <v>5.149</v>
      </c>
      <c r="Q143" s="343">
        <v>3.555</v>
      </c>
    </row>
    <row r="144" spans="1:17" ht="15.75" thickBot="1">
      <c r="A144" s="296" t="s">
        <v>163</v>
      </c>
      <c r="B144" s="360">
        <v>32.350605610449996</v>
      </c>
      <c r="C144" s="360">
        <v>60.12129410954999</v>
      </c>
      <c r="D144" s="360">
        <v>64.40413243999996</v>
      </c>
      <c r="E144" s="360">
        <v>43.28795311000003</v>
      </c>
      <c r="F144" s="361">
        <v>200.16398526999998</v>
      </c>
      <c r="G144" s="360">
        <v>47.481</v>
      </c>
      <c r="H144" s="360">
        <v>42.052</v>
      </c>
      <c r="I144" s="360">
        <v>40.896</v>
      </c>
      <c r="J144" s="360">
        <v>21.637999999999998</v>
      </c>
      <c r="K144" s="361">
        <v>152.067</v>
      </c>
      <c r="L144" s="360">
        <v>35.555</v>
      </c>
      <c r="M144" s="360">
        <v>42.782000000000004</v>
      </c>
      <c r="N144" s="360">
        <v>49.895999999999994</v>
      </c>
      <c r="O144" s="360">
        <v>47.086</v>
      </c>
      <c r="P144" s="361">
        <v>175.31900000000002</v>
      </c>
      <c r="Q144" s="362">
        <v>44.187000000000005</v>
      </c>
    </row>
    <row r="145" spans="5:17" ht="12.75"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</row>
    <row r="146" spans="5:17" ht="12.75"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</row>
    <row r="147" spans="1:35" s="224" customFormat="1" ht="15.75">
      <c r="A147" s="356" t="s">
        <v>267</v>
      </c>
      <c r="B147" s="183"/>
      <c r="C147" s="183"/>
      <c r="D147" s="183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</row>
    <row r="148" spans="1:35" s="295" customFormat="1" ht="16.5" thickBot="1">
      <c r="A148" s="293" t="s">
        <v>225</v>
      </c>
      <c r="B148" s="293" t="s">
        <v>134</v>
      </c>
      <c r="C148" s="293" t="s">
        <v>195</v>
      </c>
      <c r="D148" s="293" t="s">
        <v>196</v>
      </c>
      <c r="E148" s="293" t="s">
        <v>166</v>
      </c>
      <c r="F148" s="345">
        <v>2010</v>
      </c>
      <c r="G148" s="293" t="s">
        <v>165</v>
      </c>
      <c r="H148" s="293" t="s">
        <v>246</v>
      </c>
      <c r="I148" s="293" t="s">
        <v>247</v>
      </c>
      <c r="J148" s="293" t="s">
        <v>248</v>
      </c>
      <c r="K148" s="345">
        <v>2011</v>
      </c>
      <c r="L148" s="293" t="s">
        <v>258</v>
      </c>
      <c r="M148" s="293" t="s">
        <v>259</v>
      </c>
      <c r="N148" s="293" t="s">
        <v>260</v>
      </c>
      <c r="O148" s="293" t="s">
        <v>261</v>
      </c>
      <c r="P148" s="350">
        <v>2012</v>
      </c>
      <c r="Q148" s="293" t="s">
        <v>282</v>
      </c>
      <c r="R148" s="357"/>
      <c r="S148" s="357"/>
      <c r="T148" s="313"/>
      <c r="U148" s="313"/>
      <c r="V148" s="313"/>
      <c r="W148" s="313"/>
      <c r="X148" s="313"/>
      <c r="Y148" s="313"/>
      <c r="Z148" s="313"/>
      <c r="AA148" s="313"/>
      <c r="AB148" s="313"/>
      <c r="AC148" s="313"/>
      <c r="AD148" s="313"/>
      <c r="AE148" s="313"/>
      <c r="AF148" s="313"/>
      <c r="AG148" s="313"/>
      <c r="AH148" s="313"/>
      <c r="AI148" s="313"/>
    </row>
    <row r="149" spans="1:17" ht="15">
      <c r="A149" s="185" t="s">
        <v>130</v>
      </c>
      <c r="B149" s="303">
        <v>97.14451859089</v>
      </c>
      <c r="C149" s="303">
        <v>103.22333191</v>
      </c>
      <c r="D149" s="303">
        <v>106.73331109</v>
      </c>
      <c r="E149" s="303">
        <v>105.91123839</v>
      </c>
      <c r="F149" s="338">
        <v>413.01239998089</v>
      </c>
      <c r="G149" s="303">
        <v>105.507</v>
      </c>
      <c r="H149" s="303">
        <v>110.595</v>
      </c>
      <c r="I149" s="303">
        <v>107.949</v>
      </c>
      <c r="J149" s="303">
        <v>112.462</v>
      </c>
      <c r="K149" s="338">
        <v>436.513</v>
      </c>
      <c r="L149" s="303">
        <v>111.413</v>
      </c>
      <c r="M149" s="303">
        <v>101.866</v>
      </c>
      <c r="N149" s="303">
        <v>93.405</v>
      </c>
      <c r="O149" s="303">
        <v>87.575</v>
      </c>
      <c r="P149" s="338">
        <v>394.25899999999996</v>
      </c>
      <c r="Q149" s="343">
        <v>86.413</v>
      </c>
    </row>
    <row r="150" spans="1:17" ht="15">
      <c r="A150" s="185" t="s">
        <v>128</v>
      </c>
      <c r="B150" s="343">
        <v>100.43429697566116</v>
      </c>
      <c r="C150" s="343">
        <v>113.18336089870334</v>
      </c>
      <c r="D150" s="343">
        <v>134.394023566177</v>
      </c>
      <c r="E150" s="343">
        <v>139.9530953771451</v>
      </c>
      <c r="F150" s="346">
        <v>487.9647768176866</v>
      </c>
      <c r="G150" s="343">
        <v>131.871</v>
      </c>
      <c r="H150" s="343">
        <v>110.251</v>
      </c>
      <c r="I150" s="343">
        <v>104.581</v>
      </c>
      <c r="J150" s="343">
        <v>122.789</v>
      </c>
      <c r="K150" s="346">
        <v>469.492</v>
      </c>
      <c r="L150" s="343">
        <v>117.285</v>
      </c>
      <c r="M150" s="343">
        <v>105.653</v>
      </c>
      <c r="N150" s="343">
        <v>117.651</v>
      </c>
      <c r="O150" s="343">
        <v>138.58</v>
      </c>
      <c r="P150" s="346">
        <v>479.169</v>
      </c>
      <c r="Q150" s="343">
        <v>128.786</v>
      </c>
    </row>
    <row r="151" spans="1:17" ht="15">
      <c r="A151" s="185" t="s">
        <v>269</v>
      </c>
      <c r="B151" s="343">
        <v>3.76930645691</v>
      </c>
      <c r="C151" s="343">
        <v>20.81361095</v>
      </c>
      <c r="D151" s="343">
        <v>13.016588910000001</v>
      </c>
      <c r="E151" s="343">
        <v>14.588361619999999</v>
      </c>
      <c r="F151" s="346">
        <v>52.18786793691</v>
      </c>
      <c r="G151" s="343">
        <v>15.646</v>
      </c>
      <c r="H151" s="343">
        <v>8.698</v>
      </c>
      <c r="I151" s="343">
        <v>9.139</v>
      </c>
      <c r="J151" s="343">
        <v>22.824</v>
      </c>
      <c r="K151" s="346">
        <v>56.307</v>
      </c>
      <c r="L151" s="343">
        <v>14.594</v>
      </c>
      <c r="M151" s="343">
        <v>22.382</v>
      </c>
      <c r="N151" s="343">
        <v>9.535</v>
      </c>
      <c r="O151" s="343">
        <v>7.575</v>
      </c>
      <c r="P151" s="346">
        <v>54.086</v>
      </c>
      <c r="Q151" s="343">
        <v>11.739</v>
      </c>
    </row>
    <row r="152" spans="1:17" ht="15">
      <c r="A152" s="185" t="s">
        <v>271</v>
      </c>
      <c r="B152" s="343">
        <v>15.877300360278854</v>
      </c>
      <c r="C152" s="343">
        <v>11.815913451296662</v>
      </c>
      <c r="D152" s="343">
        <v>12.328253243823017</v>
      </c>
      <c r="E152" s="343">
        <v>20.118704272854888</v>
      </c>
      <c r="F152" s="346">
        <v>60.140171328253416</v>
      </c>
      <c r="G152" s="343">
        <v>18.794</v>
      </c>
      <c r="H152" s="343">
        <v>22.031</v>
      </c>
      <c r="I152" s="343">
        <v>24.419</v>
      </c>
      <c r="J152" s="343">
        <v>13.005</v>
      </c>
      <c r="K152" s="346">
        <v>78.249</v>
      </c>
      <c r="L152" s="343">
        <v>18.586</v>
      </c>
      <c r="M152" s="343">
        <v>16.262</v>
      </c>
      <c r="N152" s="343">
        <v>21.638</v>
      </c>
      <c r="O152" s="343">
        <v>29.657</v>
      </c>
      <c r="P152" s="346">
        <v>86.143</v>
      </c>
      <c r="Q152" s="343">
        <v>20.479</v>
      </c>
    </row>
    <row r="153" spans="1:17" ht="15">
      <c r="A153" s="185" t="s">
        <v>209</v>
      </c>
      <c r="B153" s="343">
        <v>3.11873533053</v>
      </c>
      <c r="C153" s="343">
        <v>9.755712579999999</v>
      </c>
      <c r="D153" s="343">
        <v>6.23758468</v>
      </c>
      <c r="E153" s="343">
        <v>1.53397777</v>
      </c>
      <c r="F153" s="346">
        <v>20.64601036053</v>
      </c>
      <c r="G153" s="343">
        <v>1.873</v>
      </c>
      <c r="H153" s="343">
        <v>4.242</v>
      </c>
      <c r="I153" s="343">
        <v>3.041</v>
      </c>
      <c r="J153" s="343">
        <v>0.911</v>
      </c>
      <c r="K153" s="346">
        <v>10.067</v>
      </c>
      <c r="L153" s="343">
        <v>1.497</v>
      </c>
      <c r="M153" s="343">
        <v>6.8</v>
      </c>
      <c r="N153" s="343">
        <v>4.721</v>
      </c>
      <c r="O153" s="343">
        <v>0.896</v>
      </c>
      <c r="P153" s="346">
        <v>13.914000000000001</v>
      </c>
      <c r="Q153" s="343">
        <v>1.649</v>
      </c>
    </row>
    <row r="154" spans="1:17" ht="15">
      <c r="A154" s="185" t="s">
        <v>7</v>
      </c>
      <c r="B154" s="343">
        <v>-174.18131999228</v>
      </c>
      <c r="C154" s="343">
        <v>-158.77380965</v>
      </c>
      <c r="D154" s="343">
        <v>-168.49619556</v>
      </c>
      <c r="E154" s="343">
        <v>-180.69388567</v>
      </c>
      <c r="F154" s="346">
        <v>-682.1452108722799</v>
      </c>
      <c r="G154" s="343">
        <v>-180.206</v>
      </c>
      <c r="H154" s="343">
        <v>-186.487</v>
      </c>
      <c r="I154" s="343">
        <v>-154.299</v>
      </c>
      <c r="J154" s="343">
        <v>-165.757</v>
      </c>
      <c r="K154" s="346">
        <v>-686.749</v>
      </c>
      <c r="L154" s="343">
        <v>-163.092</v>
      </c>
      <c r="M154" s="343">
        <v>-166.59</v>
      </c>
      <c r="N154" s="343">
        <v>-197.995</v>
      </c>
      <c r="O154" s="343">
        <v>-184.654</v>
      </c>
      <c r="P154" s="346">
        <v>-712.331</v>
      </c>
      <c r="Q154" s="343">
        <v>-192.017</v>
      </c>
    </row>
    <row r="155" spans="1:17" ht="15">
      <c r="A155" s="185" t="s">
        <v>270</v>
      </c>
      <c r="B155" s="343">
        <v>-1.7866989808101488</v>
      </c>
      <c r="C155" s="343">
        <v>-3.2044106533509904</v>
      </c>
      <c r="D155" s="343">
        <v>-3.172600382461898</v>
      </c>
      <c r="E155" s="343">
        <v>-2.1878898454782214</v>
      </c>
      <c r="F155" s="346">
        <v>-10.351599862101258</v>
      </c>
      <c r="G155" s="343">
        <v>-2.289</v>
      </c>
      <c r="H155" s="343">
        <v>-2.582</v>
      </c>
      <c r="I155" s="343">
        <v>-10.09</v>
      </c>
      <c r="J155" s="343">
        <v>-0.365</v>
      </c>
      <c r="K155" s="346">
        <v>-15.326</v>
      </c>
      <c r="L155" s="343">
        <v>-2.094</v>
      </c>
      <c r="M155" s="343">
        <v>-3.764</v>
      </c>
      <c r="N155" s="343">
        <v>-9.948</v>
      </c>
      <c r="O155" s="343">
        <v>-1.313</v>
      </c>
      <c r="P155" s="346">
        <v>-17.119</v>
      </c>
      <c r="Q155" s="343">
        <v>-5.584</v>
      </c>
    </row>
    <row r="156" spans="1:17" ht="15">
      <c r="A156" s="185" t="s">
        <v>271</v>
      </c>
      <c r="B156" s="343">
        <v>-4.043457375997984</v>
      </c>
      <c r="C156" s="343">
        <v>-3.3772580707332707</v>
      </c>
      <c r="D156" s="343">
        <v>-3.344141611566284</v>
      </c>
      <c r="E156" s="343">
        <v>-4.893038964819087</v>
      </c>
      <c r="F156" s="346">
        <v>-15.657896023116624</v>
      </c>
      <c r="G156" s="343">
        <v>-3.909</v>
      </c>
      <c r="H156" s="343">
        <v>-3.075</v>
      </c>
      <c r="I156" s="343">
        <v>-2.979</v>
      </c>
      <c r="J156" s="343">
        <v>-17.655</v>
      </c>
      <c r="K156" s="346">
        <v>-27.618000000000002</v>
      </c>
      <c r="L156" s="343">
        <v>-4.972</v>
      </c>
      <c r="M156" s="343">
        <v>-5.398</v>
      </c>
      <c r="N156" s="343">
        <v>-5.539</v>
      </c>
      <c r="O156" s="343">
        <v>-8.472</v>
      </c>
      <c r="P156" s="346">
        <v>-24.381</v>
      </c>
      <c r="Q156" s="343">
        <v>-11.602</v>
      </c>
    </row>
    <row r="157" spans="1:17" ht="15">
      <c r="A157" s="185" t="s">
        <v>129</v>
      </c>
      <c r="B157" s="343">
        <v>0.81134632366</v>
      </c>
      <c r="C157" s="343">
        <v>-0.78531132</v>
      </c>
      <c r="D157" s="343">
        <v>-0.22925262000000002</v>
      </c>
      <c r="E157" s="343">
        <v>-0.34615945</v>
      </c>
      <c r="F157" s="346">
        <v>-0.5493770663399999</v>
      </c>
      <c r="G157" s="343">
        <v>-0.797</v>
      </c>
      <c r="H157" s="343">
        <v>-0.403</v>
      </c>
      <c r="I157" s="343">
        <v>-0.175</v>
      </c>
      <c r="J157" s="343">
        <v>-0.136</v>
      </c>
      <c r="K157" s="346">
        <v>-1.5110000000000001</v>
      </c>
      <c r="L157" s="343">
        <v>0</v>
      </c>
      <c r="M157" s="343">
        <v>-0.311</v>
      </c>
      <c r="N157" s="343">
        <v>-0.498</v>
      </c>
      <c r="O157" s="343">
        <v>-0.451</v>
      </c>
      <c r="P157" s="346">
        <v>-1.26</v>
      </c>
      <c r="Q157" s="343">
        <v>-0.697</v>
      </c>
    </row>
    <row r="158" spans="1:17" ht="15.75" thickBot="1">
      <c r="A158" s="202" t="s">
        <v>268</v>
      </c>
      <c r="B158" s="360">
        <v>41.14402768884187</v>
      </c>
      <c r="C158" s="360">
        <v>92.65114009591571</v>
      </c>
      <c r="D158" s="360">
        <v>97.46757131597184</v>
      </c>
      <c r="E158" s="360">
        <v>93.98440349970262</v>
      </c>
      <c r="F158" s="361">
        <v>325.247142600432</v>
      </c>
      <c r="G158" s="360">
        <v>86.48999999999998</v>
      </c>
      <c r="H158" s="360">
        <v>63.27000000000002</v>
      </c>
      <c r="I158" s="360">
        <v>81.58600000000001</v>
      </c>
      <c r="J158" s="360">
        <v>88.07799999999999</v>
      </c>
      <c r="K158" s="361">
        <v>319.424</v>
      </c>
      <c r="L158" s="360">
        <v>93.217</v>
      </c>
      <c r="M158" s="360">
        <v>76.90000000000002</v>
      </c>
      <c r="N158" s="360">
        <v>32.969999999999985</v>
      </c>
      <c r="O158" s="360">
        <v>69.39300000000003</v>
      </c>
      <c r="P158" s="361">
        <v>272.48</v>
      </c>
      <c r="Q158" s="360">
        <v>39.166000000000025</v>
      </c>
    </row>
    <row r="159" spans="1:16" ht="3.75" customHeight="1">
      <c r="A159" s="209"/>
      <c r="F159" s="386"/>
      <c r="K159" s="386"/>
      <c r="P159" s="386"/>
    </row>
    <row r="160" spans="1:17" ht="15">
      <c r="A160" s="202" t="s">
        <v>305</v>
      </c>
      <c r="B160" s="180"/>
      <c r="C160" s="180"/>
      <c r="D160" s="180"/>
      <c r="E160" s="180"/>
      <c r="F160" s="365"/>
      <c r="G160" s="180"/>
      <c r="H160" s="180"/>
      <c r="I160" s="363">
        <v>-14.192</v>
      </c>
      <c r="J160" s="363">
        <v>14.949</v>
      </c>
      <c r="K160" s="365">
        <v>0.824</v>
      </c>
      <c r="L160" s="363">
        <v>-12.663</v>
      </c>
      <c r="M160" s="363">
        <v>16.663724560000002</v>
      </c>
      <c r="N160" s="363">
        <v>12.549</v>
      </c>
      <c r="O160" s="363">
        <v>-17.873724560000003</v>
      </c>
      <c r="P160" s="365">
        <v>-1.3240000000000016</v>
      </c>
      <c r="Q160" s="344">
        <v>18.755</v>
      </c>
    </row>
    <row r="161" spans="1:17" ht="3.75" customHeight="1" thickBot="1">
      <c r="A161" s="198"/>
      <c r="B161" s="364"/>
      <c r="C161" s="364"/>
      <c r="D161" s="364"/>
      <c r="E161" s="364"/>
      <c r="F161" s="337"/>
      <c r="G161" s="364"/>
      <c r="H161" s="364"/>
      <c r="I161" s="364"/>
      <c r="J161" s="364"/>
      <c r="K161" s="337"/>
      <c r="L161" s="364"/>
      <c r="M161" s="364"/>
      <c r="N161" s="364"/>
      <c r="O161" s="364"/>
      <c r="P161" s="337"/>
      <c r="Q161" s="364"/>
    </row>
    <row r="162" spans="1:17" ht="15">
      <c r="A162" s="209"/>
      <c r="E162" s="180"/>
      <c r="F162" s="180"/>
      <c r="G162" s="180"/>
      <c r="J162" s="180"/>
      <c r="K162" s="180"/>
      <c r="L162" s="180"/>
      <c r="O162" s="180"/>
      <c r="P162" s="180"/>
      <c r="Q162" s="180"/>
    </row>
    <row r="163" spans="2:19" s="178" customFormat="1" ht="12.75"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</row>
    <row r="164" spans="1:35" s="224" customFormat="1" ht="15.75">
      <c r="A164" s="356" t="s">
        <v>189</v>
      </c>
      <c r="B164" s="183"/>
      <c r="C164" s="183"/>
      <c r="D164" s="183"/>
      <c r="E164" s="180"/>
      <c r="F164" s="180"/>
      <c r="G164" s="180"/>
      <c r="H164" s="183"/>
      <c r="I164" s="183"/>
      <c r="J164" s="180"/>
      <c r="K164" s="180"/>
      <c r="L164" s="180"/>
      <c r="M164" s="183"/>
      <c r="N164" s="183"/>
      <c r="O164" s="180"/>
      <c r="P164" s="180"/>
      <c r="Q164" s="180"/>
      <c r="R164" s="180"/>
      <c r="S164" s="180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</row>
    <row r="165" spans="1:35" s="295" customFormat="1" ht="16.5" thickBot="1">
      <c r="A165" s="293" t="s">
        <v>225</v>
      </c>
      <c r="B165" s="293" t="s">
        <v>134</v>
      </c>
      <c r="C165" s="293" t="s">
        <v>195</v>
      </c>
      <c r="D165" s="293" t="s">
        <v>196</v>
      </c>
      <c r="E165" s="293" t="s">
        <v>166</v>
      </c>
      <c r="F165" s="345">
        <v>2010</v>
      </c>
      <c r="G165" s="293" t="s">
        <v>165</v>
      </c>
      <c r="H165" s="293" t="s">
        <v>246</v>
      </c>
      <c r="I165" s="293" t="s">
        <v>247</v>
      </c>
      <c r="J165" s="293" t="s">
        <v>248</v>
      </c>
      <c r="K165" s="345">
        <v>2011</v>
      </c>
      <c r="L165" s="293" t="s">
        <v>258</v>
      </c>
      <c r="M165" s="293" t="s">
        <v>259</v>
      </c>
      <c r="N165" s="293" t="s">
        <v>260</v>
      </c>
      <c r="O165" s="293" t="s">
        <v>261</v>
      </c>
      <c r="P165" s="350">
        <v>2012</v>
      </c>
      <c r="Q165" s="293" t="s">
        <v>282</v>
      </c>
      <c r="R165" s="357"/>
      <c r="S165" s="357"/>
      <c r="T165" s="313"/>
      <c r="U165" s="313"/>
      <c r="V165" s="313"/>
      <c r="W165" s="313"/>
      <c r="X165" s="313"/>
      <c r="Y165" s="313"/>
      <c r="Z165" s="313"/>
      <c r="AA165" s="313"/>
      <c r="AB165" s="313"/>
      <c r="AC165" s="313"/>
      <c r="AD165" s="313"/>
      <c r="AE165" s="313"/>
      <c r="AF165" s="313"/>
      <c r="AG165" s="313"/>
      <c r="AH165" s="313"/>
      <c r="AI165" s="313"/>
    </row>
    <row r="166" spans="1:17" ht="15">
      <c r="A166" s="185" t="s">
        <v>190</v>
      </c>
      <c r="B166" s="343">
        <v>1.9555139999999998</v>
      </c>
      <c r="C166" s="343">
        <v>6.47073772</v>
      </c>
      <c r="D166" s="343">
        <v>2.873698870000003</v>
      </c>
      <c r="E166" s="343">
        <v>3.4224930000000016</v>
      </c>
      <c r="F166" s="346">
        <v>14.722443590000003</v>
      </c>
      <c r="G166" s="343">
        <v>1.677974</v>
      </c>
      <c r="H166" s="343">
        <v>10.599841579999998</v>
      </c>
      <c r="I166" s="343">
        <v>2.3817622400000165</v>
      </c>
      <c r="J166" s="343">
        <v>9.413394109999988</v>
      </c>
      <c r="K166" s="346">
        <v>24.07297193</v>
      </c>
      <c r="L166" s="343">
        <v>3.18032188</v>
      </c>
      <c r="M166" s="343">
        <v>3.206132769999999</v>
      </c>
      <c r="N166" s="343">
        <v>0.1428503800000014</v>
      </c>
      <c r="O166" s="343">
        <v>8.56462646</v>
      </c>
      <c r="P166" s="346">
        <v>15.09393149</v>
      </c>
      <c r="Q166" s="343">
        <v>2.161236607689577</v>
      </c>
    </row>
    <row r="167" spans="1:17" ht="15">
      <c r="A167" s="185" t="s">
        <v>252</v>
      </c>
      <c r="B167" s="343">
        <v>2.9336949999999997</v>
      </c>
      <c r="C167" s="343">
        <v>11.139545089999999</v>
      </c>
      <c r="D167" s="343">
        <v>2.22521100857139</v>
      </c>
      <c r="E167" s="343">
        <v>6.77442128</v>
      </c>
      <c r="F167" s="346">
        <v>22.40652437857139</v>
      </c>
      <c r="G167" s="343">
        <v>0.2</v>
      </c>
      <c r="H167" s="343">
        <v>0.23169900000000182</v>
      </c>
      <c r="I167" s="343">
        <v>0.09406860999999811</v>
      </c>
      <c r="J167" s="343">
        <v>0.06547146999999998</v>
      </c>
      <c r="K167" s="346">
        <v>0.5912390799999999</v>
      </c>
      <c r="L167" s="343">
        <v>0.00476951</v>
      </c>
      <c r="M167" s="343">
        <v>1.09697606</v>
      </c>
      <c r="N167" s="343">
        <v>0.06491070000000002</v>
      </c>
      <c r="O167" s="343">
        <v>4.35701142</v>
      </c>
      <c r="P167" s="346">
        <v>5.52366769</v>
      </c>
      <c r="Q167" s="343">
        <v>1.4200995645</v>
      </c>
    </row>
    <row r="168" spans="1:17" ht="15">
      <c r="A168" s="185" t="s">
        <v>191</v>
      </c>
      <c r="B168" s="343">
        <v>0.122791</v>
      </c>
      <c r="C168" s="343">
        <v>0.62056711</v>
      </c>
      <c r="D168" s="343">
        <v>1.9710377700000001</v>
      </c>
      <c r="E168" s="343">
        <v>1.341345</v>
      </c>
      <c r="F168" s="346">
        <v>4.05574088</v>
      </c>
      <c r="G168" s="343">
        <v>0.353663</v>
      </c>
      <c r="H168" s="343">
        <v>0.53682242</v>
      </c>
      <c r="I168" s="343">
        <v>0.22086991999999994</v>
      </c>
      <c r="J168" s="343">
        <v>0.5182130599999999</v>
      </c>
      <c r="K168" s="346">
        <v>1.6295684</v>
      </c>
      <c r="L168" s="343">
        <v>0.37019181</v>
      </c>
      <c r="M168" s="343">
        <v>0.14760797000000003</v>
      </c>
      <c r="N168" s="343">
        <v>0.59526075</v>
      </c>
      <c r="O168" s="343">
        <v>3.1103409699999993</v>
      </c>
      <c r="P168" s="346">
        <v>4.2234015</v>
      </c>
      <c r="Q168" s="343">
        <v>3.02929779</v>
      </c>
    </row>
    <row r="169" spans="1:35" s="181" customFormat="1" ht="15">
      <c r="A169" s="202" t="s">
        <v>254</v>
      </c>
      <c r="B169" s="344">
        <v>5.012</v>
      </c>
      <c r="C169" s="344">
        <v>18.230849919999997</v>
      </c>
      <c r="D169" s="344">
        <v>7.069947648571393</v>
      </c>
      <c r="E169" s="344">
        <v>11.538259280000002</v>
      </c>
      <c r="F169" s="347">
        <v>41.1847088485714</v>
      </c>
      <c r="G169" s="344">
        <v>2.231637</v>
      </c>
      <c r="H169" s="344">
        <v>11.368363</v>
      </c>
      <c r="I169" s="344">
        <v>2.6967007700000147</v>
      </c>
      <c r="J169" s="344">
        <v>9.997078639999987</v>
      </c>
      <c r="K169" s="347">
        <v>26.293779410000003</v>
      </c>
      <c r="L169" s="344">
        <v>3.5552832000000003</v>
      </c>
      <c r="M169" s="344">
        <v>4.4507167999999995</v>
      </c>
      <c r="N169" s="344">
        <v>0.8030218300000014</v>
      </c>
      <c r="O169" s="343">
        <v>16.031978849999998</v>
      </c>
      <c r="P169" s="347">
        <v>24.84100068</v>
      </c>
      <c r="Q169" s="343">
        <v>6.610633962189578</v>
      </c>
      <c r="R169" s="359"/>
      <c r="S169" s="359"/>
      <c r="T169" s="300"/>
      <c r="U169" s="300"/>
      <c r="V169" s="300"/>
      <c r="W169" s="300"/>
      <c r="X169" s="300"/>
      <c r="Y169" s="300"/>
      <c r="Z169" s="300"/>
      <c r="AA169" s="300"/>
      <c r="AB169" s="300"/>
      <c r="AC169" s="300"/>
      <c r="AD169" s="300"/>
      <c r="AE169" s="300"/>
      <c r="AF169" s="300"/>
      <c r="AG169" s="300"/>
      <c r="AH169" s="300"/>
      <c r="AI169" s="300"/>
    </row>
    <row r="170" spans="1:17" ht="3.75" customHeight="1">
      <c r="A170" s="283"/>
      <c r="Q170" s="343"/>
    </row>
    <row r="171" spans="1:17" ht="15">
      <c r="A171" s="185" t="s">
        <v>237</v>
      </c>
      <c r="B171" s="343">
        <v>3.0116589699999996</v>
      </c>
      <c r="C171" s="343">
        <v>6.100341030000001</v>
      </c>
      <c r="D171" s="343">
        <v>1.6304285714286006</v>
      </c>
      <c r="E171" s="343">
        <v>6.247</v>
      </c>
      <c r="F171" s="346">
        <v>16.9894285714286</v>
      </c>
      <c r="G171" s="343">
        <v>3.7750990300000002</v>
      </c>
      <c r="H171" s="343">
        <v>4.405900970000001</v>
      </c>
      <c r="I171" s="343">
        <v>0.727997692857139</v>
      </c>
      <c r="J171" s="343">
        <v>2.389072614142856</v>
      </c>
      <c r="K171" s="346">
        <v>11.298070306999996</v>
      </c>
      <c r="L171" s="343">
        <v>2.2544774700000003</v>
      </c>
      <c r="M171" s="343">
        <v>3.51359873</v>
      </c>
      <c r="N171" s="343">
        <v>2.02053435</v>
      </c>
      <c r="O171" s="343">
        <v>2.342020190000002</v>
      </c>
      <c r="P171" s="346">
        <v>10.130630740000003</v>
      </c>
      <c r="Q171" s="343">
        <v>2.3387085099999996</v>
      </c>
    </row>
    <row r="172" spans="1:17" ht="15">
      <c r="A172" s="185" t="s">
        <v>192</v>
      </c>
      <c r="B172" s="343">
        <v>0.52615363</v>
      </c>
      <c r="C172" s="343">
        <v>1.02184637</v>
      </c>
      <c r="D172" s="343">
        <v>0.18100000000000005</v>
      </c>
      <c r="E172" s="343">
        <v>0.823</v>
      </c>
      <c r="F172" s="346">
        <v>2.552</v>
      </c>
      <c r="G172" s="343">
        <v>0.61032976</v>
      </c>
      <c r="H172" s="343">
        <v>0.7086702399999999</v>
      </c>
      <c r="I172" s="343">
        <v>0.6308569999999999</v>
      </c>
      <c r="J172" s="343">
        <v>0.6250254199999999</v>
      </c>
      <c r="K172" s="346">
        <v>2.57488242</v>
      </c>
      <c r="L172" s="343">
        <v>0.425020520570692</v>
      </c>
      <c r="M172" s="343">
        <v>0.319291269429308</v>
      </c>
      <c r="N172" s="343">
        <v>0.3721564600000001</v>
      </c>
      <c r="O172" s="343">
        <v>0.3721560899999999</v>
      </c>
      <c r="P172" s="346">
        <v>1.4886243399999999</v>
      </c>
      <c r="Q172" s="343">
        <v>0.35887422</v>
      </c>
    </row>
    <row r="173" spans="1:35" s="181" customFormat="1" ht="15">
      <c r="A173" s="202" t="s">
        <v>239</v>
      </c>
      <c r="B173" s="344">
        <v>3.5378125999999996</v>
      </c>
      <c r="C173" s="344">
        <v>7.122187400000001</v>
      </c>
      <c r="D173" s="344">
        <v>1.8114285714286007</v>
      </c>
      <c r="E173" s="344">
        <v>7.07</v>
      </c>
      <c r="F173" s="347">
        <v>19.5414285714286</v>
      </c>
      <c r="G173" s="344">
        <v>4.385428790000001</v>
      </c>
      <c r="H173" s="344">
        <v>5.114571210000001</v>
      </c>
      <c r="I173" s="344">
        <v>1.3588546928571388</v>
      </c>
      <c r="J173" s="344">
        <v>3.0140980341428563</v>
      </c>
      <c r="K173" s="347">
        <v>13.872952726999996</v>
      </c>
      <c r="L173" s="344">
        <v>2.679497990570692</v>
      </c>
      <c r="M173" s="344">
        <v>3.832889999429308</v>
      </c>
      <c r="N173" s="344">
        <v>2.3926908100000004</v>
      </c>
      <c r="O173" s="343">
        <v>2.714176280000002</v>
      </c>
      <c r="P173" s="347">
        <v>11.619255080000004</v>
      </c>
      <c r="Q173" s="343">
        <v>2.6975827299999997</v>
      </c>
      <c r="R173" s="359"/>
      <c r="S173" s="359"/>
      <c r="T173" s="300"/>
      <c r="U173" s="300"/>
      <c r="V173" s="300"/>
      <c r="W173" s="300"/>
      <c r="X173" s="300"/>
      <c r="Y173" s="300"/>
      <c r="Z173" s="300"/>
      <c r="AA173" s="300"/>
      <c r="AB173" s="300"/>
      <c r="AC173" s="300"/>
      <c r="AD173" s="300"/>
      <c r="AE173" s="300"/>
      <c r="AF173" s="300"/>
      <c r="AG173" s="300"/>
      <c r="AH173" s="300"/>
      <c r="AI173" s="300"/>
    </row>
    <row r="174" ht="3" customHeight="1">
      <c r="A174" s="283"/>
    </row>
    <row r="175" spans="1:35" s="181" customFormat="1" ht="15">
      <c r="A175" s="202" t="s">
        <v>253</v>
      </c>
      <c r="B175" s="344"/>
      <c r="C175" s="344">
        <v>4.71215008</v>
      </c>
      <c r="D175" s="344">
        <v>2.095317999999998</v>
      </c>
      <c r="E175" s="344">
        <v>0.528</v>
      </c>
      <c r="F175" s="347">
        <v>15.70854458</v>
      </c>
      <c r="G175" s="344">
        <v>2.320322</v>
      </c>
      <c r="H175" s="344">
        <v>21.280227319999998</v>
      </c>
      <c r="I175" s="344">
        <v>17.77624769</v>
      </c>
      <c r="J175" s="344">
        <v>9.437642653999994</v>
      </c>
      <c r="K175" s="347">
        <v>50.805681283999995</v>
      </c>
      <c r="L175" s="344">
        <v>3.4147168000000003</v>
      </c>
      <c r="M175" s="344">
        <v>8.868283199999999</v>
      </c>
      <c r="N175" s="344">
        <v>21.12701173</v>
      </c>
      <c r="O175" s="344">
        <v>25.489988080000003</v>
      </c>
      <c r="P175" s="347">
        <v>58.899999810000004</v>
      </c>
      <c r="Q175" s="344">
        <v>18.545762915999997</v>
      </c>
      <c r="R175" s="359"/>
      <c r="S175" s="359"/>
      <c r="T175" s="300"/>
      <c r="U175" s="300"/>
      <c r="V175" s="300"/>
      <c r="W175" s="300"/>
      <c r="X175" s="300"/>
      <c r="Y175" s="300"/>
      <c r="Z175" s="300"/>
      <c r="AA175" s="300"/>
      <c r="AB175" s="300"/>
      <c r="AC175" s="300"/>
      <c r="AD175" s="300"/>
      <c r="AE175" s="300"/>
      <c r="AF175" s="300"/>
      <c r="AG175" s="300"/>
      <c r="AH175" s="300"/>
      <c r="AI175" s="300"/>
    </row>
    <row r="176" ht="3" customHeight="1">
      <c r="A176" s="283"/>
    </row>
    <row r="177" spans="1:35" s="181" customFormat="1" ht="15">
      <c r="A177" s="202" t="s">
        <v>240</v>
      </c>
      <c r="B177" s="344">
        <v>0.4851874</v>
      </c>
      <c r="C177" s="344">
        <v>1.8998126000000015</v>
      </c>
      <c r="D177" s="344">
        <v>2.095317999999998</v>
      </c>
      <c r="E177" s="344">
        <v>0.528</v>
      </c>
      <c r="F177" s="347">
        <v>5.008317999999999</v>
      </c>
      <c r="G177" s="344">
        <v>0.220277727</v>
      </c>
      <c r="H177" s="344">
        <v>7.0791729530000005</v>
      </c>
      <c r="I177" s="344">
        <v>2.7487885469999997</v>
      </c>
      <c r="J177" s="344">
        <v>0.5819515399999973</v>
      </c>
      <c r="K177" s="347">
        <v>10.638949146999998</v>
      </c>
      <c r="L177" s="344">
        <v>3.167502009429307</v>
      </c>
      <c r="M177" s="344">
        <v>5.25381411057069</v>
      </c>
      <c r="N177" s="344">
        <v>2.2356912100000077</v>
      </c>
      <c r="O177" s="344">
        <v>6.982614089999997</v>
      </c>
      <c r="P177" s="347">
        <v>17.63962142</v>
      </c>
      <c r="Q177" s="344">
        <v>1.8597473609090902</v>
      </c>
      <c r="R177" s="359"/>
      <c r="S177" s="359"/>
      <c r="T177" s="300"/>
      <c r="U177" s="300"/>
      <c r="V177" s="300"/>
      <c r="W177" s="300"/>
      <c r="X177" s="300"/>
      <c r="Y177" s="300"/>
      <c r="Z177" s="300"/>
      <c r="AA177" s="300"/>
      <c r="AB177" s="300"/>
      <c r="AC177" s="300"/>
      <c r="AD177" s="300"/>
      <c r="AE177" s="300"/>
      <c r="AF177" s="300"/>
      <c r="AG177" s="300"/>
      <c r="AH177" s="300"/>
      <c r="AI177" s="300"/>
    </row>
    <row r="178" spans="1:17" ht="2.25" customHeight="1" thickBot="1">
      <c r="A178" s="283"/>
      <c r="B178" s="283"/>
      <c r="C178" s="283"/>
      <c r="D178" s="283"/>
      <c r="E178" s="283"/>
      <c r="F178" s="283"/>
      <c r="G178" s="283"/>
      <c r="H178" s="283"/>
      <c r="I178" s="283"/>
      <c r="J178" s="283"/>
      <c r="K178" s="283"/>
      <c r="L178" s="283"/>
      <c r="M178" s="283"/>
      <c r="N178" s="283"/>
      <c r="O178" s="283"/>
      <c r="P178" s="283"/>
      <c r="Q178" s="283"/>
    </row>
    <row r="179" spans="1:17" ht="3.75" customHeight="1">
      <c r="A179" s="288"/>
      <c r="B179" s="288"/>
      <c r="C179" s="288"/>
      <c r="D179" s="288"/>
      <c r="E179" s="288"/>
      <c r="F179" s="288"/>
      <c r="G179" s="288"/>
      <c r="H179" s="288"/>
      <c r="I179" s="288"/>
      <c r="J179" s="288"/>
      <c r="K179" s="288"/>
      <c r="L179" s="288"/>
      <c r="M179" s="288"/>
      <c r="N179" s="288"/>
      <c r="O179" s="288"/>
      <c r="P179" s="288"/>
      <c r="Q179" s="288"/>
    </row>
    <row r="180" spans="1:35" s="181" customFormat="1" ht="15">
      <c r="A180" s="202" t="s">
        <v>14</v>
      </c>
      <c r="B180" s="344">
        <v>9.034999999999998</v>
      </c>
      <c r="C180" s="344">
        <v>31.965</v>
      </c>
      <c r="D180" s="344">
        <v>13.07201221999999</v>
      </c>
      <c r="E180" s="344">
        <v>19.664259280000003</v>
      </c>
      <c r="F180" s="347">
        <v>81.443</v>
      </c>
      <c r="G180" s="344">
        <v>9.157665517</v>
      </c>
      <c r="H180" s="344">
        <v>44.842334483</v>
      </c>
      <c r="I180" s="344">
        <v>24.580591699857155</v>
      </c>
      <c r="J180" s="344">
        <v>23.030770868142838</v>
      </c>
      <c r="K180" s="347">
        <v>101.611362568</v>
      </c>
      <c r="L180" s="344">
        <v>12.817</v>
      </c>
      <c r="M180" s="344">
        <v>22.40570411</v>
      </c>
      <c r="N180" s="344">
        <v>26.55841558000001</v>
      </c>
      <c r="O180" s="344">
        <v>51.21875730000001</v>
      </c>
      <c r="P180" s="347">
        <v>112.99987699000002</v>
      </c>
      <c r="Q180" s="344">
        <v>29.713726969098666</v>
      </c>
      <c r="R180" s="359"/>
      <c r="S180" s="359"/>
      <c r="T180" s="300"/>
      <c r="U180" s="300"/>
      <c r="V180" s="300"/>
      <c r="W180" s="300"/>
      <c r="X180" s="300"/>
      <c r="Y180" s="300"/>
      <c r="Z180" s="300"/>
      <c r="AA180" s="300"/>
      <c r="AB180" s="300"/>
      <c r="AC180" s="300"/>
      <c r="AD180" s="300"/>
      <c r="AE180" s="300"/>
      <c r="AF180" s="300"/>
      <c r="AG180" s="300"/>
      <c r="AH180" s="300"/>
      <c r="AI180" s="300"/>
    </row>
    <row r="181" spans="1:17" ht="2.25" customHeight="1" thickBot="1">
      <c r="A181" s="289"/>
      <c r="B181" s="289"/>
      <c r="C181" s="289"/>
      <c r="D181" s="289"/>
      <c r="E181" s="289"/>
      <c r="F181" s="289"/>
      <c r="G181" s="289"/>
      <c r="H181" s="289"/>
      <c r="I181" s="289"/>
      <c r="J181" s="289"/>
      <c r="K181" s="289"/>
      <c r="L181" s="289"/>
      <c r="M181" s="289"/>
      <c r="N181" s="289"/>
      <c r="O181" s="289"/>
      <c r="P181" s="289"/>
      <c r="Q181" s="289"/>
    </row>
    <row r="182" spans="1:16" ht="15">
      <c r="A182" s="222" t="s">
        <v>367</v>
      </c>
      <c r="F182" s="183"/>
      <c r="K182" s="183"/>
      <c r="P182" s="183"/>
    </row>
    <row r="183" spans="6:16" ht="12.75"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</row>
    <row r="184" spans="1:35" s="224" customFormat="1" ht="15.75">
      <c r="A184" s="356" t="s">
        <v>360</v>
      </c>
      <c r="B184" s="183"/>
      <c r="C184" s="183"/>
      <c r="D184" s="183"/>
      <c r="E184" s="183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3"/>
      <c r="R184" s="180"/>
      <c r="S184" s="180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</row>
    <row r="185" spans="1:35" s="295" customFormat="1" ht="16.5" thickBot="1">
      <c r="A185" s="293" t="s">
        <v>225</v>
      </c>
      <c r="B185" s="293" t="s">
        <v>134</v>
      </c>
      <c r="C185" s="293" t="s">
        <v>195</v>
      </c>
      <c r="D185" s="293" t="s">
        <v>196</v>
      </c>
      <c r="E185" s="293" t="s">
        <v>166</v>
      </c>
      <c r="F185" s="345">
        <v>2010</v>
      </c>
      <c r="G185" s="293" t="s">
        <v>165</v>
      </c>
      <c r="H185" s="293" t="s">
        <v>246</v>
      </c>
      <c r="I185" s="293" t="s">
        <v>247</v>
      </c>
      <c r="J185" s="293" t="s">
        <v>248</v>
      </c>
      <c r="K185" s="345">
        <v>2011</v>
      </c>
      <c r="L185" s="293" t="s">
        <v>258</v>
      </c>
      <c r="M185" s="293" t="s">
        <v>259</v>
      </c>
      <c r="N185" s="293" t="s">
        <v>260</v>
      </c>
      <c r="O185" s="293" t="s">
        <v>261</v>
      </c>
      <c r="P185" s="350">
        <v>2012</v>
      </c>
      <c r="Q185" s="293" t="s">
        <v>282</v>
      </c>
      <c r="R185" s="357"/>
      <c r="S185" s="357"/>
      <c r="T185" s="313"/>
      <c r="U185" s="313"/>
      <c r="V185" s="313"/>
      <c r="W185" s="313"/>
      <c r="X185" s="313"/>
      <c r="Y185" s="313"/>
      <c r="Z185" s="313"/>
      <c r="AA185" s="313"/>
      <c r="AB185" s="313"/>
      <c r="AC185" s="313"/>
      <c r="AD185" s="313"/>
      <c r="AE185" s="313"/>
      <c r="AF185" s="313"/>
      <c r="AG185" s="313"/>
      <c r="AH185" s="313"/>
      <c r="AI185" s="313"/>
    </row>
    <row r="186" spans="1:17" ht="15">
      <c r="A186" s="199" t="s">
        <v>285</v>
      </c>
      <c r="B186" s="343">
        <v>0</v>
      </c>
      <c r="C186" s="343">
        <v>0</v>
      </c>
      <c r="D186" s="343">
        <v>0</v>
      </c>
      <c r="E186" s="343">
        <v>0</v>
      </c>
      <c r="F186" s="346">
        <v>0</v>
      </c>
      <c r="G186" s="343">
        <v>0</v>
      </c>
      <c r="H186" s="343">
        <v>0</v>
      </c>
      <c r="I186" s="343">
        <v>0</v>
      </c>
      <c r="J186" s="343">
        <v>0</v>
      </c>
      <c r="K186" s="346">
        <v>0</v>
      </c>
      <c r="L186" s="343">
        <v>0</v>
      </c>
      <c r="M186" s="343">
        <v>0</v>
      </c>
      <c r="N186" s="343">
        <v>0</v>
      </c>
      <c r="O186" s="343">
        <v>0</v>
      </c>
      <c r="P186" s="346">
        <v>0</v>
      </c>
      <c r="Q186" s="343">
        <v>-3.02083334</v>
      </c>
    </row>
    <row r="187" spans="1:17" ht="15">
      <c r="A187" s="199" t="s">
        <v>286</v>
      </c>
      <c r="B187" s="343">
        <v>-3.2445133958490833</v>
      </c>
      <c r="C187" s="343">
        <v>-3.636005638797937</v>
      </c>
      <c r="D187" s="343">
        <v>-3.1271549682545774</v>
      </c>
      <c r="E187" s="343">
        <v>-3.672654477829063</v>
      </c>
      <c r="F187" s="346">
        <v>-13.680328480730662</v>
      </c>
      <c r="G187" s="343">
        <v>-3.4842107672127085</v>
      </c>
      <c r="H187" s="343">
        <v>-3.663074151156523</v>
      </c>
      <c r="I187" s="343">
        <v>-4.525532614098113</v>
      </c>
      <c r="J187" s="343">
        <v>-4.928829191613119</v>
      </c>
      <c r="K187" s="346">
        <v>-16.601646724080464</v>
      </c>
      <c r="L187" s="343">
        <v>-4.554786564720782</v>
      </c>
      <c r="M187" s="343">
        <v>-3.5104875911025886</v>
      </c>
      <c r="N187" s="343">
        <v>-3.6588414906663247</v>
      </c>
      <c r="O187" s="343">
        <v>-3.7428635309075573</v>
      </c>
      <c r="P187" s="346">
        <v>-15.466979177397253</v>
      </c>
      <c r="Q187" s="343">
        <v>-2.0231725900000006</v>
      </c>
    </row>
    <row r="188" spans="1:17" ht="15">
      <c r="A188" s="199" t="s">
        <v>242</v>
      </c>
      <c r="B188" s="343">
        <v>-0.18867435000000002</v>
      </c>
      <c r="C188" s="343">
        <v>-0.15888071827674183</v>
      </c>
      <c r="D188" s="343">
        <v>-0.7702647542542809</v>
      </c>
      <c r="E188" s="343">
        <v>-0.5743830325958504</v>
      </c>
      <c r="F188" s="346">
        <v>-1.6922028551268733</v>
      </c>
      <c r="G188" s="343">
        <v>-0.39546828</v>
      </c>
      <c r="H188" s="343">
        <v>-0.5100443299999999</v>
      </c>
      <c r="I188" s="343">
        <v>-0.46182523</v>
      </c>
      <c r="J188" s="343">
        <v>-0.6254812500000002</v>
      </c>
      <c r="K188" s="346">
        <v>-1.99281909</v>
      </c>
      <c r="L188" s="343">
        <v>-0.36322737999999993</v>
      </c>
      <c r="M188" s="343">
        <v>-0.36750784000000014</v>
      </c>
      <c r="N188" s="343">
        <v>-0.47330247999999986</v>
      </c>
      <c r="O188" s="343">
        <v>-0.51449652</v>
      </c>
      <c r="P188" s="346">
        <v>-1.71853422</v>
      </c>
      <c r="Q188" s="343">
        <v>-0.38176701</v>
      </c>
    </row>
    <row r="189" spans="1:17" ht="15">
      <c r="A189" s="199" t="s">
        <v>264</v>
      </c>
      <c r="B189" s="343">
        <v>0</v>
      </c>
      <c r="C189" s="343">
        <v>0</v>
      </c>
      <c r="D189" s="343">
        <v>0</v>
      </c>
      <c r="E189" s="343">
        <v>0</v>
      </c>
      <c r="F189" s="346">
        <v>0</v>
      </c>
      <c r="G189" s="343">
        <v>0</v>
      </c>
      <c r="H189" s="343">
        <v>0</v>
      </c>
      <c r="I189" s="343">
        <v>0.57914426</v>
      </c>
      <c r="J189" s="343">
        <v>2.067</v>
      </c>
      <c r="K189" s="346">
        <v>2.6461442600000002</v>
      </c>
      <c r="L189" s="343">
        <v>1.3089539000000001</v>
      </c>
      <c r="M189" s="343">
        <v>1.77220289</v>
      </c>
      <c r="N189" s="343">
        <v>1.5580519100000005</v>
      </c>
      <c r="O189" s="343">
        <v>2.5193846299999993</v>
      </c>
      <c r="P189" s="346">
        <v>7.15859333</v>
      </c>
      <c r="Q189" s="343">
        <v>1.17526435</v>
      </c>
    </row>
    <row r="190" spans="1:35" s="181" customFormat="1" ht="15">
      <c r="A190" s="188" t="s">
        <v>200</v>
      </c>
      <c r="B190" s="344">
        <v>-3.433187745849083</v>
      </c>
      <c r="C190" s="344">
        <v>-3.794886357074679</v>
      </c>
      <c r="D190" s="344">
        <v>-3.8974197225088583</v>
      </c>
      <c r="E190" s="344">
        <v>-4.247037510424914</v>
      </c>
      <c r="F190" s="347">
        <v>-15.372531335857534</v>
      </c>
      <c r="G190" s="344">
        <v>-3.8796790472127087</v>
      </c>
      <c r="H190" s="344">
        <v>-4.173118481156523</v>
      </c>
      <c r="I190" s="344">
        <v>-4.408213584098113</v>
      </c>
      <c r="J190" s="344">
        <v>-3.4873104416131184</v>
      </c>
      <c r="K190" s="347">
        <v>-15.948321554080465</v>
      </c>
      <c r="L190" s="344">
        <v>-3.6090600447207817</v>
      </c>
      <c r="M190" s="344">
        <v>-2.1057925411025886</v>
      </c>
      <c r="N190" s="344">
        <v>-2.574092060666324</v>
      </c>
      <c r="O190" s="344">
        <v>-1.7379754209075582</v>
      </c>
      <c r="P190" s="347">
        <v>-10.026920067397251</v>
      </c>
      <c r="Q190" s="344">
        <v>-4.250508590000001</v>
      </c>
      <c r="R190" s="359"/>
      <c r="S190" s="359"/>
      <c r="T190" s="300"/>
      <c r="U190" s="300"/>
      <c r="V190" s="300"/>
      <c r="W190" s="300"/>
      <c r="X190" s="300"/>
      <c r="Y190" s="300"/>
      <c r="Z190" s="300"/>
      <c r="AA190" s="300"/>
      <c r="AB190" s="300"/>
      <c r="AC190" s="300"/>
      <c r="AD190" s="300"/>
      <c r="AE190" s="300"/>
      <c r="AF190" s="300"/>
      <c r="AG190" s="300"/>
      <c r="AH190" s="300"/>
      <c r="AI190" s="300"/>
    </row>
    <row r="191" spans="1:17" ht="15">
      <c r="A191" s="199" t="s">
        <v>241</v>
      </c>
      <c r="B191" s="343">
        <v>-3.91886085</v>
      </c>
      <c r="C191" s="343">
        <v>-3.9318130099999995</v>
      </c>
      <c r="D191" s="343">
        <v>-3.75635857</v>
      </c>
      <c r="E191" s="343">
        <v>-3.480972279999999</v>
      </c>
      <c r="F191" s="346">
        <v>-15.08800471</v>
      </c>
      <c r="G191" s="343">
        <v>-3.2270824900000004</v>
      </c>
      <c r="H191" s="343">
        <v>-3.08546</v>
      </c>
      <c r="I191" s="343">
        <v>-2.78229</v>
      </c>
      <c r="J191" s="343">
        <v>-2.613306000000002</v>
      </c>
      <c r="K191" s="346">
        <v>-11.708138490000001</v>
      </c>
      <c r="L191" s="343">
        <v>-2.571333</v>
      </c>
      <c r="M191" s="343">
        <v>-2.807061</v>
      </c>
      <c r="N191" s="343">
        <v>-2.865703</v>
      </c>
      <c r="O191" s="343">
        <v>-3.73356648</v>
      </c>
      <c r="P191" s="346">
        <v>-11.97766348</v>
      </c>
      <c r="Q191" s="343">
        <v>0</v>
      </c>
    </row>
    <row r="192" spans="1:17" ht="15">
      <c r="A192" s="199" t="s">
        <v>236</v>
      </c>
      <c r="B192" s="343">
        <v>-3.0445242</v>
      </c>
      <c r="C192" s="343">
        <v>-0.38868899999999995</v>
      </c>
      <c r="D192" s="343">
        <v>2.6069893499999997</v>
      </c>
      <c r="E192" s="343">
        <v>3.1256296099999994</v>
      </c>
      <c r="F192" s="346">
        <v>2.2994057599999995</v>
      </c>
      <c r="G192" s="343">
        <v>5.8677940000000035</v>
      </c>
      <c r="H192" s="343">
        <v>-0.007332000000000782</v>
      </c>
      <c r="I192" s="343">
        <v>-2.0870239999999987</v>
      </c>
      <c r="J192" s="343">
        <v>0.8649439999999978</v>
      </c>
      <c r="K192" s="346">
        <v>4.638382000000002</v>
      </c>
      <c r="L192" s="343">
        <v>1.2557979999999986</v>
      </c>
      <c r="M192" s="343">
        <v>1.611798999999999</v>
      </c>
      <c r="N192" s="343">
        <v>1.5329970000000026</v>
      </c>
      <c r="O192" s="343">
        <v>2.2421860000000007</v>
      </c>
      <c r="P192" s="346">
        <v>6.64278</v>
      </c>
      <c r="Q192" s="343">
        <v>-0.9787053600000002</v>
      </c>
    </row>
    <row r="193" spans="1:17" ht="15">
      <c r="A193" s="199" t="s">
        <v>243</v>
      </c>
      <c r="B193" s="343">
        <v>1.304586</v>
      </c>
      <c r="C193" s="343">
        <v>-0.577879</v>
      </c>
      <c r="D193" s="343">
        <v>-0.7876953200000001</v>
      </c>
      <c r="E193" s="343">
        <v>-0.37528139</v>
      </c>
      <c r="F193" s="346">
        <v>-0.4362697100000001</v>
      </c>
      <c r="G193" s="343">
        <v>1.22785247</v>
      </c>
      <c r="H193" s="343">
        <v>0.72006674</v>
      </c>
      <c r="I193" s="343">
        <v>-4.0933649999999995</v>
      </c>
      <c r="J193" s="343">
        <v>-1.1294740000000014</v>
      </c>
      <c r="K193" s="346">
        <v>-3.274919790000001</v>
      </c>
      <c r="L193" s="343">
        <v>0.48108200000000034</v>
      </c>
      <c r="M193" s="343">
        <v>-2.6459479999999993</v>
      </c>
      <c r="N193" s="343">
        <v>0.27914500000000125</v>
      </c>
      <c r="O193" s="343">
        <v>1.560719039999999</v>
      </c>
      <c r="P193" s="346">
        <v>-0.3250019599999987</v>
      </c>
      <c r="Q193" s="343">
        <v>0.38578305</v>
      </c>
    </row>
    <row r="194" spans="1:35" s="181" customFormat="1" ht="15">
      <c r="A194" s="202" t="s">
        <v>235</v>
      </c>
      <c r="B194" s="344">
        <v>-5.658799050000001</v>
      </c>
      <c r="C194" s="344">
        <v>-4.89838101</v>
      </c>
      <c r="D194" s="344">
        <v>-1.9370645400000006</v>
      </c>
      <c r="E194" s="344">
        <v>-0.7306240599999998</v>
      </c>
      <c r="F194" s="347">
        <v>-13.22486866</v>
      </c>
      <c r="G194" s="344">
        <v>3.868563980000003</v>
      </c>
      <c r="H194" s="344">
        <v>-2.3727252600000006</v>
      </c>
      <c r="I194" s="344">
        <v>-8.962678999999998</v>
      </c>
      <c r="J194" s="344">
        <v>-2.8778360000000056</v>
      </c>
      <c r="K194" s="347">
        <v>-10.344676280000002</v>
      </c>
      <c r="L194" s="344">
        <v>-0.8344530000000011</v>
      </c>
      <c r="M194" s="344">
        <v>-3.8412100000000002</v>
      </c>
      <c r="N194" s="344">
        <v>-1.053560999999996</v>
      </c>
      <c r="O194" s="344">
        <v>0.06933855999999983</v>
      </c>
      <c r="P194" s="347">
        <v>-5.6598854399999965</v>
      </c>
      <c r="Q194" s="344">
        <v>-0.5929223100000002</v>
      </c>
      <c r="R194" s="359"/>
      <c r="S194" s="359"/>
      <c r="T194" s="300"/>
      <c r="U194" s="300"/>
      <c r="V194" s="300"/>
      <c r="W194" s="300"/>
      <c r="X194" s="300"/>
      <c r="Y194" s="300"/>
      <c r="Z194" s="300"/>
      <c r="AA194" s="300"/>
      <c r="AB194" s="300"/>
      <c r="AC194" s="300"/>
      <c r="AD194" s="300"/>
      <c r="AE194" s="300"/>
      <c r="AF194" s="300"/>
      <c r="AG194" s="300"/>
      <c r="AH194" s="300"/>
      <c r="AI194" s="300"/>
    </row>
    <row r="195" spans="1:35" s="181" customFormat="1" ht="15">
      <c r="A195" s="188" t="s">
        <v>244</v>
      </c>
      <c r="B195" s="344">
        <v>-0.10423822865960287</v>
      </c>
      <c r="C195" s="344">
        <v>1.7037178294217628</v>
      </c>
      <c r="D195" s="344">
        <v>-3.258775141277886</v>
      </c>
      <c r="E195" s="344">
        <v>1.721605535625858</v>
      </c>
      <c r="F195" s="347">
        <v>0.062309995110132264</v>
      </c>
      <c r="G195" s="344">
        <v>-2.6481736538520595</v>
      </c>
      <c r="H195" s="344">
        <v>-0.20944766320341593</v>
      </c>
      <c r="I195" s="344">
        <v>3.574261125396411</v>
      </c>
      <c r="J195" s="344">
        <v>1.368832994494129</v>
      </c>
      <c r="K195" s="347">
        <v>2.085472802835065</v>
      </c>
      <c r="L195" s="344">
        <v>-1.335</v>
      </c>
      <c r="M195" s="344">
        <v>0.502</v>
      </c>
      <c r="N195" s="344">
        <v>-0.569</v>
      </c>
      <c r="O195" s="344">
        <v>-0.401</v>
      </c>
      <c r="P195" s="347">
        <v>-1.803</v>
      </c>
      <c r="Q195" s="344">
        <v>1.9008303353986964</v>
      </c>
      <c r="R195" s="359"/>
      <c r="S195" s="359"/>
      <c r="T195" s="300"/>
      <c r="U195" s="300"/>
      <c r="V195" s="300"/>
      <c r="W195" s="300"/>
      <c r="X195" s="300"/>
      <c r="Y195" s="300"/>
      <c r="Z195" s="300"/>
      <c r="AA195" s="300"/>
      <c r="AB195" s="300"/>
      <c r="AC195" s="300"/>
      <c r="AD195" s="300"/>
      <c r="AE195" s="300"/>
      <c r="AF195" s="300"/>
      <c r="AG195" s="300"/>
      <c r="AH195" s="300"/>
      <c r="AI195" s="300"/>
    </row>
    <row r="196" spans="1:35" s="181" customFormat="1" ht="15">
      <c r="A196" s="202" t="s">
        <v>245</v>
      </c>
      <c r="B196" s="344">
        <v>0</v>
      </c>
      <c r="C196" s="344">
        <v>-0.435842</v>
      </c>
      <c r="D196" s="344">
        <v>-0.113072</v>
      </c>
      <c r="E196" s="344">
        <v>0.128995</v>
      </c>
      <c r="F196" s="347">
        <v>-0.41991900000000004</v>
      </c>
      <c r="G196" s="344">
        <v>0</v>
      </c>
      <c r="H196" s="344">
        <v>-0.142429</v>
      </c>
      <c r="I196" s="344">
        <v>-0.10664544000000001</v>
      </c>
      <c r="J196" s="344">
        <v>-0.9509567900000001</v>
      </c>
      <c r="K196" s="347">
        <v>-1.20003123</v>
      </c>
      <c r="L196" s="344">
        <v>-0.22443676999999998</v>
      </c>
      <c r="M196" s="344">
        <v>-0.24999119999999997</v>
      </c>
      <c r="N196" s="344">
        <v>-0.5492321800000001</v>
      </c>
      <c r="O196" s="344">
        <v>-0.42165889999999995</v>
      </c>
      <c r="P196" s="347">
        <v>-1.44531905</v>
      </c>
      <c r="Q196" s="344">
        <v>-2.5128268100000004</v>
      </c>
      <c r="R196" s="359"/>
      <c r="S196" s="359"/>
      <c r="T196" s="300"/>
      <c r="U196" s="300"/>
      <c r="V196" s="300"/>
      <c r="W196" s="300"/>
      <c r="X196" s="300"/>
      <c r="Y196" s="300"/>
      <c r="Z196" s="300"/>
      <c r="AA196" s="300"/>
      <c r="AB196" s="300"/>
      <c r="AC196" s="300"/>
      <c r="AD196" s="300"/>
      <c r="AE196" s="300"/>
      <c r="AF196" s="300"/>
      <c r="AG196" s="300"/>
      <c r="AH196" s="300"/>
      <c r="AI196" s="300"/>
    </row>
    <row r="197" spans="1:35" s="181" customFormat="1" ht="15">
      <c r="A197" s="188" t="s">
        <v>199</v>
      </c>
      <c r="B197" s="344">
        <v>0.09439439919642367</v>
      </c>
      <c r="C197" s="344">
        <v>0.7827659267099469</v>
      </c>
      <c r="D197" s="344">
        <v>0.7458761787281046</v>
      </c>
      <c r="E197" s="344">
        <v>0.3921454330558013</v>
      </c>
      <c r="F197" s="347">
        <v>2.0151819376902766</v>
      </c>
      <c r="G197" s="344">
        <v>0.40778678432748544</v>
      </c>
      <c r="H197" s="344">
        <v>0.39917759271926506</v>
      </c>
      <c r="I197" s="344">
        <v>0.2646979407029829</v>
      </c>
      <c r="J197" s="344">
        <v>1.5772996923077378</v>
      </c>
      <c r="K197" s="347">
        <v>2.6489620100574713</v>
      </c>
      <c r="L197" s="344">
        <v>0.24197268437290198</v>
      </c>
      <c r="M197" s="344">
        <v>0.16467597249173482</v>
      </c>
      <c r="N197" s="344">
        <v>0.1647917530479196</v>
      </c>
      <c r="O197" s="344">
        <v>0.1760219601746162</v>
      </c>
      <c r="P197" s="347">
        <v>0.7474623700871725</v>
      </c>
      <c r="Q197" s="344">
        <v>0.19892964000000002</v>
      </c>
      <c r="R197" s="359"/>
      <c r="S197" s="359"/>
      <c r="T197" s="300"/>
      <c r="U197" s="300"/>
      <c r="V197" s="300"/>
      <c r="W197" s="300"/>
      <c r="X197" s="300"/>
      <c r="Y197" s="300"/>
      <c r="Z197" s="300"/>
      <c r="AA197" s="300"/>
      <c r="AB197" s="300"/>
      <c r="AC197" s="300"/>
      <c r="AD197" s="300"/>
      <c r="AE197" s="300"/>
      <c r="AF197" s="300"/>
      <c r="AG197" s="300"/>
      <c r="AH197" s="300"/>
      <c r="AI197" s="300"/>
    </row>
    <row r="198" spans="1:17" ht="6" customHeight="1" thickBot="1">
      <c r="A198" s="188"/>
      <c r="B198" s="188"/>
      <c r="C198" s="188"/>
      <c r="D198" s="188"/>
      <c r="E198" s="188"/>
      <c r="F198" s="188"/>
      <c r="G198" s="188"/>
      <c r="H198" s="188"/>
      <c r="I198" s="188"/>
      <c r="J198" s="188"/>
      <c r="K198" s="188"/>
      <c r="L198" s="188"/>
      <c r="M198" s="188"/>
      <c r="N198" s="188"/>
      <c r="O198" s="188"/>
      <c r="P198" s="188"/>
      <c r="Q198" s="188"/>
    </row>
    <row r="199" spans="1:17" ht="3.75" customHeight="1">
      <c r="A199" s="200"/>
      <c r="B199" s="200"/>
      <c r="C199" s="200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</row>
    <row r="200" spans="1:35" s="181" customFormat="1" ht="15">
      <c r="A200" s="202" t="s">
        <v>188</v>
      </c>
      <c r="B200" s="344">
        <v>-9.101830625312266</v>
      </c>
      <c r="C200" s="344">
        <v>-6.64262561094297</v>
      </c>
      <c r="D200" s="344">
        <v>-8.46045522505864</v>
      </c>
      <c r="E200" s="344">
        <v>-2.7349156017432548</v>
      </c>
      <c r="F200" s="347">
        <v>-26.939827063057127</v>
      </c>
      <c r="G200" s="344">
        <v>-2.25150193673728</v>
      </c>
      <c r="H200" s="344">
        <v>-6.498542811640675</v>
      </c>
      <c r="I200" s="344">
        <v>-9.638578957998718</v>
      </c>
      <c r="J200" s="344">
        <v>-4.369970544811258</v>
      </c>
      <c r="K200" s="347">
        <v>-22.758594251187933</v>
      </c>
      <c r="L200" s="344">
        <v>-5.7609771303478805</v>
      </c>
      <c r="M200" s="344">
        <v>-5.530317768610854</v>
      </c>
      <c r="N200" s="344">
        <v>-4.5810934876184</v>
      </c>
      <c r="O200" s="344">
        <v>-2.315273800732942</v>
      </c>
      <c r="P200" s="347">
        <v>-18.18766218731007</v>
      </c>
      <c r="Q200" s="344">
        <v>-5.2564977346013055</v>
      </c>
      <c r="R200" s="359"/>
      <c r="S200" s="359"/>
      <c r="T200" s="300"/>
      <c r="U200" s="300"/>
      <c r="V200" s="300"/>
      <c r="W200" s="300"/>
      <c r="X200" s="300"/>
      <c r="Y200" s="300"/>
      <c r="Z200" s="300"/>
      <c r="AA200" s="300"/>
      <c r="AB200" s="300"/>
      <c r="AC200" s="300"/>
      <c r="AD200" s="300"/>
      <c r="AE200" s="300"/>
      <c r="AF200" s="300"/>
      <c r="AG200" s="300"/>
      <c r="AH200" s="300"/>
      <c r="AI200" s="300"/>
    </row>
    <row r="201" spans="1:17" ht="15">
      <c r="A201" s="207" t="s">
        <v>288</v>
      </c>
      <c r="B201" s="343">
        <v>0</v>
      </c>
      <c r="C201" s="343">
        <v>0</v>
      </c>
      <c r="D201" s="343">
        <v>0</v>
      </c>
      <c r="E201" s="343">
        <v>0</v>
      </c>
      <c r="F201" s="346">
        <v>0</v>
      </c>
      <c r="G201" s="343">
        <v>0</v>
      </c>
      <c r="H201" s="343">
        <v>0</v>
      </c>
      <c r="I201" s="343">
        <v>-0.5791442600000001</v>
      </c>
      <c r="J201" s="343">
        <v>-1.75342944</v>
      </c>
      <c r="K201" s="346">
        <v>-2.3325737</v>
      </c>
      <c r="L201" s="343">
        <v>-0.0026490899999997986</v>
      </c>
      <c r="M201" s="343">
        <v>-0.000697750000000108</v>
      </c>
      <c r="N201" s="343">
        <v>-1.7694179454963432E-16</v>
      </c>
      <c r="O201" s="343">
        <v>-0.016615479999999665</v>
      </c>
      <c r="P201" s="346">
        <v>-0.01996231999999975</v>
      </c>
      <c r="Q201" s="343">
        <v>-0.5762896300000001</v>
      </c>
    </row>
    <row r="202" spans="1:35" s="181" customFormat="1" ht="15">
      <c r="A202" s="202" t="s">
        <v>287</v>
      </c>
      <c r="B202" s="344">
        <v>-9.101830625312266</v>
      </c>
      <c r="C202" s="344">
        <v>-6.64262561094297</v>
      </c>
      <c r="D202" s="344">
        <v>-8.46045522505864</v>
      </c>
      <c r="E202" s="344">
        <v>-2.7349156017432548</v>
      </c>
      <c r="F202" s="347">
        <v>-26.939827063057127</v>
      </c>
      <c r="G202" s="344">
        <v>-2.25150193673728</v>
      </c>
      <c r="H202" s="344">
        <v>-6.498542811640675</v>
      </c>
      <c r="I202" s="344">
        <v>-9.059434697998718</v>
      </c>
      <c r="J202" s="344">
        <v>-2.616541104811258</v>
      </c>
      <c r="K202" s="347">
        <v>-20.426020551187932</v>
      </c>
      <c r="L202" s="344">
        <v>-5.75832804034788</v>
      </c>
      <c r="M202" s="344">
        <v>-5.529620018610854</v>
      </c>
      <c r="N202" s="344">
        <v>-4.5810934876184</v>
      </c>
      <c r="O202" s="344">
        <v>-2.2986583207329425</v>
      </c>
      <c r="P202" s="347">
        <v>-18.16769986731007</v>
      </c>
      <c r="Q202" s="344">
        <v>-4.680208104601306</v>
      </c>
      <c r="R202" s="359"/>
      <c r="S202" s="359"/>
      <c r="T202" s="300"/>
      <c r="U202" s="300"/>
      <c r="V202" s="300"/>
      <c r="W202" s="300"/>
      <c r="X202" s="300"/>
      <c r="Y202" s="300"/>
      <c r="Z202" s="300"/>
      <c r="AA202" s="300"/>
      <c r="AB202" s="300"/>
      <c r="AC202" s="300"/>
      <c r="AD202" s="300"/>
      <c r="AE202" s="300"/>
      <c r="AF202" s="300"/>
      <c r="AG202" s="300"/>
      <c r="AH202" s="300"/>
      <c r="AI202" s="300"/>
    </row>
    <row r="203" spans="1:17" ht="3.75" customHeight="1" thickBot="1">
      <c r="A203" s="203"/>
      <c r="B203" s="203"/>
      <c r="C203" s="203"/>
      <c r="D203" s="203"/>
      <c r="E203" s="203"/>
      <c r="F203" s="203"/>
      <c r="G203" s="203"/>
      <c r="H203" s="203"/>
      <c r="I203" s="203"/>
      <c r="J203" s="203"/>
      <c r="K203" s="203"/>
      <c r="L203" s="203"/>
      <c r="M203" s="203"/>
      <c r="N203" s="203"/>
      <c r="O203" s="203"/>
      <c r="P203" s="203"/>
      <c r="Q203" s="203"/>
    </row>
    <row r="204" spans="6:16" ht="12.75">
      <c r="F204" s="183"/>
      <c r="K204" s="183"/>
      <c r="P204" s="183"/>
    </row>
    <row r="205" spans="5:17" ht="12.75"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</row>
    <row r="206" spans="1:35" s="224" customFormat="1" ht="15.75">
      <c r="A206" s="356" t="s">
        <v>361</v>
      </c>
      <c r="B206" s="183"/>
      <c r="C206" s="183"/>
      <c r="D206" s="183"/>
      <c r="E206" s="183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3"/>
      <c r="R206" s="180"/>
      <c r="S206" s="180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</row>
    <row r="207" spans="1:35" s="295" customFormat="1" ht="16.5" thickBot="1">
      <c r="A207" s="293" t="s">
        <v>225</v>
      </c>
      <c r="B207" s="293" t="s">
        <v>134</v>
      </c>
      <c r="C207" s="293" t="s">
        <v>195</v>
      </c>
      <c r="D207" s="293" t="s">
        <v>196</v>
      </c>
      <c r="E207" s="293" t="s">
        <v>166</v>
      </c>
      <c r="F207" s="345">
        <v>2010</v>
      </c>
      <c r="G207" s="293" t="s">
        <v>165</v>
      </c>
      <c r="H207" s="293" t="s">
        <v>246</v>
      </c>
      <c r="I207" s="293" t="s">
        <v>247</v>
      </c>
      <c r="J207" s="293" t="s">
        <v>248</v>
      </c>
      <c r="K207" s="345">
        <v>2011</v>
      </c>
      <c r="L207" s="293" t="s">
        <v>258</v>
      </c>
      <c r="M207" s="293" t="s">
        <v>259</v>
      </c>
      <c r="N207" s="293" t="s">
        <v>260</v>
      </c>
      <c r="O207" s="293" t="s">
        <v>261</v>
      </c>
      <c r="P207" s="350">
        <v>2012</v>
      </c>
      <c r="Q207" s="293" t="s">
        <v>282</v>
      </c>
      <c r="R207" s="357"/>
      <c r="S207" s="357"/>
      <c r="T207" s="313"/>
      <c r="U207" s="313"/>
      <c r="V207" s="313"/>
      <c r="W207" s="313"/>
      <c r="X207" s="313"/>
      <c r="Y207" s="313"/>
      <c r="Z207" s="313"/>
      <c r="AA207" s="313"/>
      <c r="AB207" s="313"/>
      <c r="AC207" s="313"/>
      <c r="AD207" s="313"/>
      <c r="AE207" s="313"/>
      <c r="AF207" s="313"/>
      <c r="AG207" s="313"/>
      <c r="AH207" s="313"/>
      <c r="AI207" s="313"/>
    </row>
    <row r="208" spans="1:17" ht="15">
      <c r="A208" s="208" t="s">
        <v>281</v>
      </c>
      <c r="B208" s="343">
        <v>0</v>
      </c>
      <c r="C208" s="343">
        <v>0</v>
      </c>
      <c r="D208" s="343">
        <v>0</v>
      </c>
      <c r="E208" s="343">
        <v>0</v>
      </c>
      <c r="F208" s="346">
        <v>0</v>
      </c>
      <c r="G208" s="343">
        <v>0</v>
      </c>
      <c r="H208" s="343">
        <v>0</v>
      </c>
      <c r="I208" s="343">
        <v>0</v>
      </c>
      <c r="J208" s="343">
        <v>0</v>
      </c>
      <c r="K208" s="346">
        <v>0</v>
      </c>
      <c r="L208" s="343">
        <v>0</v>
      </c>
      <c r="M208" s="343">
        <v>0</v>
      </c>
      <c r="N208" s="343">
        <v>0</v>
      </c>
      <c r="O208" s="343">
        <v>0</v>
      </c>
      <c r="P208" s="346">
        <v>0</v>
      </c>
      <c r="Q208" s="343">
        <v>250</v>
      </c>
    </row>
    <row r="209" spans="1:17" ht="15">
      <c r="A209" s="208" t="s">
        <v>348</v>
      </c>
      <c r="B209" s="343">
        <v>0</v>
      </c>
      <c r="C209" s="343">
        <v>0</v>
      </c>
      <c r="D209" s="343">
        <v>0</v>
      </c>
      <c r="E209" s="343">
        <v>0</v>
      </c>
      <c r="F209" s="346">
        <v>0</v>
      </c>
      <c r="G209" s="343">
        <v>0</v>
      </c>
      <c r="H209" s="343">
        <v>0</v>
      </c>
      <c r="I209" s="343">
        <v>0</v>
      </c>
      <c r="J209" s="343">
        <v>0</v>
      </c>
      <c r="K209" s="346">
        <v>0</v>
      </c>
      <c r="L209" s="343">
        <v>0</v>
      </c>
      <c r="M209" s="343">
        <v>0</v>
      </c>
      <c r="N209" s="343">
        <v>0</v>
      </c>
      <c r="O209" s="343">
        <v>0</v>
      </c>
      <c r="P209" s="346">
        <v>0</v>
      </c>
      <c r="Q209" s="343">
        <v>-9.680883940000001</v>
      </c>
    </row>
    <row r="210" spans="1:17" ht="15">
      <c r="A210" s="208" t="s">
        <v>340</v>
      </c>
      <c r="B210" s="343">
        <v>151.45367318</v>
      </c>
      <c r="C210" s="343">
        <v>140.90550864</v>
      </c>
      <c r="D210" s="343">
        <v>135.17300309</v>
      </c>
      <c r="E210" s="343">
        <v>242.96174199</v>
      </c>
      <c r="F210" s="346">
        <v>242.96174199</v>
      </c>
      <c r="G210" s="343">
        <v>243.488</v>
      </c>
      <c r="H210" s="343">
        <v>237.59128565</v>
      </c>
      <c r="I210" s="343">
        <v>225.75001337</v>
      </c>
      <c r="J210" s="343">
        <v>219.81346792999997</v>
      </c>
      <c r="K210" s="346">
        <v>219.81346792999997</v>
      </c>
      <c r="L210" s="343">
        <v>218.087807</v>
      </c>
      <c r="M210" s="343">
        <v>218.84841321</v>
      </c>
      <c r="N210" s="343">
        <v>203.35676016</v>
      </c>
      <c r="O210" s="343">
        <v>214.57923404</v>
      </c>
      <c r="P210" s="346">
        <v>214.57923404</v>
      </c>
      <c r="Q210" s="343">
        <v>1</v>
      </c>
    </row>
    <row r="211" spans="1:17" ht="15">
      <c r="A211" s="208" t="s">
        <v>343</v>
      </c>
      <c r="B211" s="343">
        <v>0</v>
      </c>
      <c r="C211" s="343">
        <v>0</v>
      </c>
      <c r="D211" s="343">
        <v>0</v>
      </c>
      <c r="E211" s="343">
        <v>0</v>
      </c>
      <c r="F211" s="346">
        <v>0</v>
      </c>
      <c r="G211" s="343">
        <v>0</v>
      </c>
      <c r="H211" s="343">
        <v>0</v>
      </c>
      <c r="I211" s="343">
        <v>0</v>
      </c>
      <c r="J211" s="343">
        <v>0</v>
      </c>
      <c r="K211" s="346">
        <v>0</v>
      </c>
      <c r="L211" s="343">
        <v>-3.75383342</v>
      </c>
      <c r="M211" s="343">
        <v>0</v>
      </c>
      <c r="N211" s="343">
        <v>0</v>
      </c>
      <c r="O211" s="343">
        <v>0</v>
      </c>
      <c r="P211" s="346">
        <v>0</v>
      </c>
      <c r="Q211" s="343">
        <v>0</v>
      </c>
    </row>
    <row r="212" spans="1:17" ht="15">
      <c r="A212" s="208" t="s">
        <v>341</v>
      </c>
      <c r="B212" s="343">
        <v>8.62892661</v>
      </c>
      <c r="C212" s="343">
        <v>8.44772848</v>
      </c>
      <c r="D212" s="343">
        <v>8.42165184</v>
      </c>
      <c r="E212" s="343">
        <v>8.321112209999999</v>
      </c>
      <c r="F212" s="346">
        <v>8.321112209999999</v>
      </c>
      <c r="G212" s="343">
        <v>8.292</v>
      </c>
      <c r="H212" s="343">
        <v>8.711</v>
      </c>
      <c r="I212" s="343">
        <v>9.282</v>
      </c>
      <c r="J212" s="343">
        <v>9.183</v>
      </c>
      <c r="K212" s="346">
        <v>9.183</v>
      </c>
      <c r="L212" s="343">
        <v>10.70386241</v>
      </c>
      <c r="M212" s="343">
        <v>9.123</v>
      </c>
      <c r="N212" s="343">
        <v>8.388</v>
      </c>
      <c r="O212" s="343">
        <v>10.602583280000001</v>
      </c>
      <c r="P212" s="346">
        <v>10.602583280000001</v>
      </c>
      <c r="Q212" s="343">
        <v>10.53204493</v>
      </c>
    </row>
    <row r="213" spans="1:17" ht="15">
      <c r="A213" s="208" t="s">
        <v>342</v>
      </c>
      <c r="B213" s="343">
        <v>0</v>
      </c>
      <c r="C213" s="343">
        <v>0</v>
      </c>
      <c r="D213" s="343">
        <v>0</v>
      </c>
      <c r="E213" s="343">
        <v>0</v>
      </c>
      <c r="F213" s="346">
        <v>0</v>
      </c>
      <c r="G213" s="343">
        <v>0</v>
      </c>
      <c r="H213" s="343">
        <v>0</v>
      </c>
      <c r="I213" s="343">
        <v>0</v>
      </c>
      <c r="J213" s="343">
        <v>0</v>
      </c>
      <c r="K213" s="346">
        <v>0</v>
      </c>
      <c r="L213" s="343">
        <v>-1.5578624100000003</v>
      </c>
      <c r="M213" s="343">
        <v>0</v>
      </c>
      <c r="N213" s="343">
        <v>0</v>
      </c>
      <c r="O213" s="343">
        <v>-1.31158328</v>
      </c>
      <c r="P213" s="346">
        <v>-1.31158328</v>
      </c>
      <c r="Q213" s="343">
        <v>-1.2270449300000001</v>
      </c>
    </row>
    <row r="214" spans="1:35" s="181" customFormat="1" ht="15">
      <c r="A214" s="188" t="s">
        <v>344</v>
      </c>
      <c r="B214" s="344">
        <v>160.08259979000002</v>
      </c>
      <c r="C214" s="344">
        <v>149.35323712</v>
      </c>
      <c r="D214" s="344">
        <v>143.59465493000002</v>
      </c>
      <c r="E214" s="344">
        <v>251.2828542</v>
      </c>
      <c r="F214" s="347">
        <v>251.2828542</v>
      </c>
      <c r="G214" s="344">
        <v>251.78</v>
      </c>
      <c r="H214" s="344">
        <v>246.30228565000002</v>
      </c>
      <c r="I214" s="344">
        <v>235.03201337000002</v>
      </c>
      <c r="J214" s="344">
        <v>228.99646792999997</v>
      </c>
      <c r="K214" s="347">
        <v>228.99646792999997</v>
      </c>
      <c r="L214" s="344">
        <v>223.47997357999998</v>
      </c>
      <c r="M214" s="344">
        <v>227.97141320999998</v>
      </c>
      <c r="N214" s="344">
        <v>211.74476016</v>
      </c>
      <c r="O214" s="344">
        <v>223.87023403999999</v>
      </c>
      <c r="P214" s="347">
        <v>223.87023403999999</v>
      </c>
      <c r="Q214" s="344">
        <v>250.62411606</v>
      </c>
      <c r="R214" s="359"/>
      <c r="S214" s="359"/>
      <c r="T214" s="300"/>
      <c r="U214" s="300"/>
      <c r="V214" s="300"/>
      <c r="W214" s="300"/>
      <c r="X214" s="300"/>
      <c r="Y214" s="300"/>
      <c r="Z214" s="300"/>
      <c r="AA214" s="300"/>
      <c r="AB214" s="300"/>
      <c r="AC214" s="300"/>
      <c r="AD214" s="300"/>
      <c r="AE214" s="300"/>
      <c r="AF214" s="300"/>
      <c r="AG214" s="300"/>
      <c r="AH214" s="300"/>
      <c r="AI214" s="300"/>
    </row>
    <row r="215" spans="1:17" ht="15">
      <c r="A215" s="208" t="s">
        <v>283</v>
      </c>
      <c r="B215" s="343">
        <v>0</v>
      </c>
      <c r="C215" s="343">
        <v>0</v>
      </c>
      <c r="D215" s="343">
        <v>0</v>
      </c>
      <c r="E215" s="343">
        <v>0</v>
      </c>
      <c r="F215" s="346">
        <v>0</v>
      </c>
      <c r="G215" s="343">
        <v>0</v>
      </c>
      <c r="H215" s="343">
        <v>0</v>
      </c>
      <c r="I215" s="343">
        <v>0</v>
      </c>
      <c r="J215" s="343">
        <v>0</v>
      </c>
      <c r="K215" s="346">
        <v>0</v>
      </c>
      <c r="L215" s="343">
        <v>0</v>
      </c>
      <c r="M215" s="343">
        <v>0</v>
      </c>
      <c r="N215" s="343">
        <v>0</v>
      </c>
      <c r="O215" s="343">
        <v>0</v>
      </c>
      <c r="P215" s="346">
        <v>0</v>
      </c>
      <c r="Q215" s="343">
        <v>3.2033333399999995</v>
      </c>
    </row>
    <row r="216" spans="1:17" ht="15">
      <c r="A216" s="208" t="s">
        <v>345</v>
      </c>
      <c r="B216" s="343">
        <v>204.90200216136</v>
      </c>
      <c r="C216" s="343">
        <v>212.71123722000002</v>
      </c>
      <c r="D216" s="343">
        <v>220.52288248</v>
      </c>
      <c r="E216" s="343">
        <v>6.27715553</v>
      </c>
      <c r="F216" s="346">
        <v>6.27715553</v>
      </c>
      <c r="G216" s="343">
        <v>3.106</v>
      </c>
      <c r="H216" s="343">
        <v>8.345</v>
      </c>
      <c r="I216" s="343">
        <v>14.36</v>
      </c>
      <c r="J216" s="343">
        <v>20.452</v>
      </c>
      <c r="K216" s="346">
        <v>20.452</v>
      </c>
      <c r="L216" s="343">
        <v>25.46544479</v>
      </c>
      <c r="M216" s="343">
        <v>26.17037423</v>
      </c>
      <c r="N216" s="343">
        <v>25.33319651</v>
      </c>
      <c r="O216" s="343">
        <v>24.58862416</v>
      </c>
      <c r="P216" s="346">
        <v>24.58862416</v>
      </c>
      <c r="Q216" s="343">
        <v>0.4</v>
      </c>
    </row>
    <row r="217" spans="1:17" ht="15">
      <c r="A217" s="208" t="s">
        <v>354</v>
      </c>
      <c r="B217" s="343">
        <v>0</v>
      </c>
      <c r="C217" s="343">
        <v>0</v>
      </c>
      <c r="D217" s="343">
        <v>0</v>
      </c>
      <c r="E217" s="343">
        <v>0</v>
      </c>
      <c r="F217" s="346">
        <v>0</v>
      </c>
      <c r="G217" s="343">
        <v>0</v>
      </c>
      <c r="H217" s="343">
        <v>0</v>
      </c>
      <c r="I217" s="343">
        <v>0</v>
      </c>
      <c r="J217" s="343">
        <v>0</v>
      </c>
      <c r="K217" s="346">
        <v>0</v>
      </c>
      <c r="L217" s="343">
        <v>0</v>
      </c>
      <c r="M217" s="343">
        <v>0</v>
      </c>
      <c r="N217" s="343">
        <v>0</v>
      </c>
      <c r="O217" s="343">
        <v>-1.9872757699999999</v>
      </c>
      <c r="P217" s="346">
        <v>-1.9872757699999999</v>
      </c>
      <c r="Q217" s="343">
        <v>0</v>
      </c>
    </row>
    <row r="218" spans="1:17" ht="15">
      <c r="A218" s="208" t="s">
        <v>355</v>
      </c>
      <c r="B218" s="343">
        <v>0</v>
      </c>
      <c r="C218" s="343">
        <v>0</v>
      </c>
      <c r="D218" s="343">
        <v>0</v>
      </c>
      <c r="E218" s="343">
        <v>0</v>
      </c>
      <c r="F218" s="346">
        <v>0</v>
      </c>
      <c r="G218" s="343">
        <v>0</v>
      </c>
      <c r="H218" s="343">
        <v>0</v>
      </c>
      <c r="I218" s="343">
        <v>0</v>
      </c>
      <c r="J218" s="343">
        <v>0</v>
      </c>
      <c r="K218" s="346">
        <v>0</v>
      </c>
      <c r="L218" s="343">
        <v>0.5588943200000001</v>
      </c>
      <c r="M218" s="343">
        <v>0</v>
      </c>
      <c r="N218" s="343">
        <v>0</v>
      </c>
      <c r="O218" s="343">
        <v>0.40347429000000007</v>
      </c>
      <c r="P218" s="346">
        <v>0.40347429000000007</v>
      </c>
      <c r="Q218" s="343">
        <v>0.07559462000000011</v>
      </c>
    </row>
    <row r="219" spans="1:17" ht="15">
      <c r="A219" s="208" t="s">
        <v>346</v>
      </c>
      <c r="B219" s="343">
        <v>0</v>
      </c>
      <c r="C219" s="343">
        <v>0</v>
      </c>
      <c r="D219" s="343">
        <v>0</v>
      </c>
      <c r="E219" s="343">
        <v>0.704</v>
      </c>
      <c r="F219" s="346">
        <v>0.704</v>
      </c>
      <c r="G219" s="343">
        <v>2.63</v>
      </c>
      <c r="H219" s="343">
        <v>2.559</v>
      </c>
      <c r="I219" s="343">
        <v>2.614</v>
      </c>
      <c r="J219" s="343">
        <v>0.574</v>
      </c>
      <c r="K219" s="346">
        <v>0.574</v>
      </c>
      <c r="L219" s="343">
        <v>0.652</v>
      </c>
      <c r="M219" s="343">
        <v>0.485</v>
      </c>
      <c r="N219" s="343">
        <v>0.652</v>
      </c>
      <c r="O219" s="343">
        <v>1.562</v>
      </c>
      <c r="P219" s="346">
        <v>1.562</v>
      </c>
      <c r="Q219" s="343">
        <v>1.584</v>
      </c>
    </row>
    <row r="220" spans="1:35" s="181" customFormat="1" ht="15">
      <c r="A220" s="188" t="s">
        <v>347</v>
      </c>
      <c r="B220" s="344">
        <v>204.90200216136</v>
      </c>
      <c r="C220" s="344">
        <v>212.71123722000002</v>
      </c>
      <c r="D220" s="344">
        <v>220.52288248</v>
      </c>
      <c r="E220" s="344">
        <v>6.98115553</v>
      </c>
      <c r="F220" s="347">
        <v>6.98115553</v>
      </c>
      <c r="G220" s="344">
        <v>5.736</v>
      </c>
      <c r="H220" s="344">
        <v>10.904</v>
      </c>
      <c r="I220" s="344">
        <v>16.974</v>
      </c>
      <c r="J220" s="344">
        <v>21.026000000000003</v>
      </c>
      <c r="K220" s="347">
        <v>21.026000000000003</v>
      </c>
      <c r="L220" s="344">
        <v>26.67633911</v>
      </c>
      <c r="M220" s="344">
        <v>26.65537423</v>
      </c>
      <c r="N220" s="344">
        <v>25.98519651</v>
      </c>
      <c r="O220" s="344">
        <v>24.566822679999998</v>
      </c>
      <c r="P220" s="347">
        <v>24.566822679999998</v>
      </c>
      <c r="Q220" s="344">
        <v>5.262927959999999</v>
      </c>
      <c r="R220" s="359"/>
      <c r="S220" s="359"/>
      <c r="T220" s="300"/>
      <c r="U220" s="300"/>
      <c r="V220" s="300"/>
      <c r="W220" s="300"/>
      <c r="X220" s="300"/>
      <c r="Y220" s="300"/>
      <c r="Z220" s="300"/>
      <c r="AA220" s="300"/>
      <c r="AB220" s="300"/>
      <c r="AC220" s="300"/>
      <c r="AD220" s="300"/>
      <c r="AE220" s="300"/>
      <c r="AF220" s="300"/>
      <c r="AG220" s="300"/>
      <c r="AH220" s="300"/>
      <c r="AI220" s="300"/>
    </row>
    <row r="221" spans="1:35" s="181" customFormat="1" ht="15">
      <c r="A221" s="188" t="s">
        <v>289</v>
      </c>
      <c r="B221" s="344">
        <v>364.98460195136</v>
      </c>
      <c r="C221" s="344">
        <v>362.06447434</v>
      </c>
      <c r="D221" s="344">
        <v>364.11753741</v>
      </c>
      <c r="E221" s="344">
        <v>258.26400973</v>
      </c>
      <c r="F221" s="347">
        <v>258.26400973</v>
      </c>
      <c r="G221" s="344">
        <v>257.516</v>
      </c>
      <c r="H221" s="344">
        <v>257.20628565000004</v>
      </c>
      <c r="I221" s="344">
        <v>252.00601337</v>
      </c>
      <c r="J221" s="344">
        <v>250.02246792999998</v>
      </c>
      <c r="K221" s="347">
        <v>250.02246792999998</v>
      </c>
      <c r="L221" s="344">
        <v>250.15631269</v>
      </c>
      <c r="M221" s="344">
        <v>254.62678744</v>
      </c>
      <c r="N221" s="344">
        <v>237.72995667</v>
      </c>
      <c r="O221" s="344">
        <v>248.43705672</v>
      </c>
      <c r="P221" s="347">
        <v>248.43705672</v>
      </c>
      <c r="Q221" s="344">
        <v>255.88704402000002</v>
      </c>
      <c r="R221" s="359"/>
      <c r="S221" s="359"/>
      <c r="T221" s="300"/>
      <c r="U221" s="300"/>
      <c r="V221" s="300"/>
      <c r="W221" s="300"/>
      <c r="X221" s="300"/>
      <c r="Y221" s="300"/>
      <c r="Z221" s="300"/>
      <c r="AA221" s="300"/>
      <c r="AB221" s="300"/>
      <c r="AC221" s="300"/>
      <c r="AD221" s="300"/>
      <c r="AE221" s="300"/>
      <c r="AF221" s="300"/>
      <c r="AG221" s="300"/>
      <c r="AH221" s="300"/>
      <c r="AI221" s="300"/>
    </row>
    <row r="222" spans="1:17" ht="1.5" customHeight="1" thickBot="1">
      <c r="A222" s="188"/>
      <c r="B222" s="188"/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</row>
    <row r="223" spans="1:17" ht="3.75" customHeight="1">
      <c r="A223" s="200"/>
      <c r="B223" s="200"/>
      <c r="C223" s="200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</row>
    <row r="224" spans="1:17" ht="15">
      <c r="A224" s="199" t="s">
        <v>109</v>
      </c>
      <c r="B224" s="343">
        <v>178.45280346609</v>
      </c>
      <c r="C224" s="343">
        <v>142.91311868000003</v>
      </c>
      <c r="D224" s="343">
        <v>169.64240549000002</v>
      </c>
      <c r="E224" s="343">
        <v>70.9832669</v>
      </c>
      <c r="F224" s="346">
        <v>70.9832669</v>
      </c>
      <c r="G224" s="343">
        <v>86.599</v>
      </c>
      <c r="H224" s="343">
        <v>97.097</v>
      </c>
      <c r="I224" s="343">
        <v>53.635</v>
      </c>
      <c r="J224" s="343">
        <v>71.629</v>
      </c>
      <c r="K224" s="346">
        <v>71.629</v>
      </c>
      <c r="L224" s="343">
        <v>62.545</v>
      </c>
      <c r="M224" s="343">
        <v>65.472</v>
      </c>
      <c r="N224" s="343">
        <v>76.289</v>
      </c>
      <c r="O224" s="343">
        <v>40.205</v>
      </c>
      <c r="P224" s="346">
        <v>40.205</v>
      </c>
      <c r="Q224" s="343">
        <v>129.376</v>
      </c>
    </row>
    <row r="225" spans="1:17" ht="15">
      <c r="A225" s="199" t="s">
        <v>193</v>
      </c>
      <c r="B225" s="343">
        <v>3.76930645691</v>
      </c>
      <c r="C225" s="343">
        <v>20.81361095</v>
      </c>
      <c r="D225" s="343">
        <v>13.016588910000001</v>
      </c>
      <c r="E225" s="343">
        <v>14.588361619999999</v>
      </c>
      <c r="F225" s="346">
        <v>14.588361619999999</v>
      </c>
      <c r="G225" s="343">
        <v>15.646</v>
      </c>
      <c r="H225" s="343">
        <v>8.698</v>
      </c>
      <c r="I225" s="343">
        <v>9.139</v>
      </c>
      <c r="J225" s="343">
        <v>22.824</v>
      </c>
      <c r="K225" s="346">
        <v>22.824</v>
      </c>
      <c r="L225" s="343">
        <v>14.594</v>
      </c>
      <c r="M225" s="343">
        <v>22.382</v>
      </c>
      <c r="N225" s="343">
        <v>9.535</v>
      </c>
      <c r="O225" s="343">
        <v>7.575</v>
      </c>
      <c r="P225" s="346">
        <v>7.575</v>
      </c>
      <c r="Q225" s="343">
        <v>11.739</v>
      </c>
    </row>
    <row r="226" spans="1:35" s="181" customFormat="1" ht="15">
      <c r="A226" s="202" t="s">
        <v>284</v>
      </c>
      <c r="B226" s="344">
        <v>182.76249202836001</v>
      </c>
      <c r="C226" s="344">
        <v>198.33774470999998</v>
      </c>
      <c r="D226" s="344">
        <v>181.45854301</v>
      </c>
      <c r="E226" s="344">
        <v>172.69238121</v>
      </c>
      <c r="F226" s="347">
        <v>172.69238121</v>
      </c>
      <c r="G226" s="344">
        <v>155.27100000000002</v>
      </c>
      <c r="H226" s="344">
        <v>151.41128565000005</v>
      </c>
      <c r="I226" s="344">
        <v>189.23201337</v>
      </c>
      <c r="J226" s="344">
        <v>155.56946792999997</v>
      </c>
      <c r="K226" s="347">
        <v>155.56946792999997</v>
      </c>
      <c r="L226" s="344">
        <v>173.01731268999998</v>
      </c>
      <c r="M226" s="344">
        <v>166.77278744</v>
      </c>
      <c r="N226" s="344">
        <v>151.90595667</v>
      </c>
      <c r="O226" s="344">
        <v>200.65705672</v>
      </c>
      <c r="P226" s="347">
        <v>200.65705672</v>
      </c>
      <c r="Q226" s="344">
        <v>114.77204402000001</v>
      </c>
      <c r="R226" s="359"/>
      <c r="S226" s="359"/>
      <c r="T226" s="300"/>
      <c r="U226" s="300"/>
      <c r="V226" s="300"/>
      <c r="W226" s="300"/>
      <c r="X226" s="300"/>
      <c r="Y226" s="300"/>
      <c r="Z226" s="300"/>
      <c r="AA226" s="300"/>
      <c r="AB226" s="300"/>
      <c r="AC226" s="300"/>
      <c r="AD226" s="300"/>
      <c r="AE226" s="300"/>
      <c r="AF226" s="300"/>
      <c r="AG226" s="300"/>
      <c r="AH226" s="300"/>
      <c r="AI226" s="300"/>
    </row>
    <row r="227" spans="1:17" ht="3" customHeight="1" thickBot="1">
      <c r="A227" s="188"/>
      <c r="B227" s="188"/>
      <c r="C227" s="188"/>
      <c r="D227" s="188"/>
      <c r="E227" s="188"/>
      <c r="F227" s="188"/>
      <c r="G227" s="188"/>
      <c r="H227" s="188"/>
      <c r="I227" s="188"/>
      <c r="J227" s="188"/>
      <c r="K227" s="188"/>
      <c r="L227" s="188"/>
      <c r="M227" s="188"/>
      <c r="N227" s="188"/>
      <c r="O227" s="188"/>
      <c r="P227" s="188"/>
      <c r="Q227" s="188"/>
    </row>
    <row r="228" spans="1:17" ht="5.25" customHeight="1">
      <c r="A228" s="200"/>
      <c r="B228" s="200"/>
      <c r="C228" s="200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</row>
    <row r="229" spans="1:17" ht="15">
      <c r="A229" s="208" t="s">
        <v>349</v>
      </c>
      <c r="B229" s="343">
        <v>0</v>
      </c>
      <c r="C229" s="343">
        <v>0</v>
      </c>
      <c r="D229" s="343">
        <v>0</v>
      </c>
      <c r="E229" s="343">
        <v>0</v>
      </c>
      <c r="F229" s="346">
        <v>0</v>
      </c>
      <c r="G229" s="343">
        <v>0</v>
      </c>
      <c r="H229" s="343">
        <v>31.97071435</v>
      </c>
      <c r="I229" s="343">
        <v>42.29498663</v>
      </c>
      <c r="J229" s="343">
        <v>54.37253207</v>
      </c>
      <c r="K229" s="346">
        <v>54.37253207</v>
      </c>
      <c r="L229" s="343">
        <v>57.256719000000004</v>
      </c>
      <c r="M229" s="343">
        <v>54.86358679000001</v>
      </c>
      <c r="N229" s="343">
        <v>64.68323984</v>
      </c>
      <c r="O229" s="343">
        <v>98.779325</v>
      </c>
      <c r="P229" s="346">
        <v>98.779325</v>
      </c>
      <c r="Q229" s="343">
        <v>106.279325</v>
      </c>
    </row>
    <row r="230" spans="1:17" ht="15">
      <c r="A230" s="208" t="s">
        <v>350</v>
      </c>
      <c r="B230" s="343">
        <v>0</v>
      </c>
      <c r="C230" s="343">
        <v>0</v>
      </c>
      <c r="D230" s="343">
        <v>0</v>
      </c>
      <c r="E230" s="343">
        <v>0</v>
      </c>
      <c r="F230" s="346">
        <v>0</v>
      </c>
      <c r="G230" s="343">
        <v>0</v>
      </c>
      <c r="H230" s="343">
        <v>0</v>
      </c>
      <c r="I230" s="343">
        <v>0</v>
      </c>
      <c r="J230" s="343">
        <v>0</v>
      </c>
      <c r="K230" s="346">
        <v>0</v>
      </c>
      <c r="L230" s="343">
        <v>-2.8045117</v>
      </c>
      <c r="M230" s="343">
        <v>0</v>
      </c>
      <c r="N230" s="343">
        <v>0</v>
      </c>
      <c r="O230" s="343">
        <v>-3.72628928</v>
      </c>
      <c r="P230" s="346">
        <v>-3.72628928</v>
      </c>
      <c r="Q230" s="343">
        <v>-3.6048853399999996</v>
      </c>
    </row>
    <row r="231" spans="1:17" ht="15">
      <c r="A231" s="208" t="s">
        <v>351</v>
      </c>
      <c r="B231" s="343">
        <v>0</v>
      </c>
      <c r="C231" s="343">
        <v>0</v>
      </c>
      <c r="D231" s="343">
        <v>0</v>
      </c>
      <c r="E231" s="343">
        <v>0</v>
      </c>
      <c r="F231" s="346">
        <v>0</v>
      </c>
      <c r="G231" s="343">
        <v>0</v>
      </c>
      <c r="H231" s="343">
        <v>0</v>
      </c>
      <c r="I231" s="343">
        <v>0</v>
      </c>
      <c r="J231" s="343">
        <v>0</v>
      </c>
      <c r="K231" s="346">
        <v>0</v>
      </c>
      <c r="L231" s="343">
        <v>0</v>
      </c>
      <c r="M231" s="343">
        <v>0.07562577000000001</v>
      </c>
      <c r="N231" s="343">
        <v>1.60980349</v>
      </c>
      <c r="O231" s="343">
        <v>1.477394</v>
      </c>
      <c r="P231" s="346">
        <v>1.477394</v>
      </c>
      <c r="Q231" s="343">
        <v>1.477394</v>
      </c>
    </row>
    <row r="232" spans="1:17" ht="15">
      <c r="A232" s="208" t="s">
        <v>352</v>
      </c>
      <c r="B232" s="343">
        <v>0</v>
      </c>
      <c r="C232" s="343">
        <v>0</v>
      </c>
      <c r="D232" s="343">
        <v>0</v>
      </c>
      <c r="E232" s="343">
        <v>0</v>
      </c>
      <c r="F232" s="346"/>
      <c r="G232" s="343">
        <v>0</v>
      </c>
      <c r="H232" s="343">
        <v>0</v>
      </c>
      <c r="I232" s="343">
        <v>0</v>
      </c>
      <c r="J232" s="343">
        <v>0</v>
      </c>
      <c r="K232" s="346"/>
      <c r="L232" s="343">
        <v>0</v>
      </c>
      <c r="M232" s="343">
        <v>0</v>
      </c>
      <c r="N232" s="343">
        <v>0</v>
      </c>
      <c r="O232" s="343">
        <v>-0.490143</v>
      </c>
      <c r="P232" s="346">
        <v>-0.490143</v>
      </c>
      <c r="Q232" s="343">
        <v>-0.490143</v>
      </c>
    </row>
    <row r="233" spans="1:17" ht="15">
      <c r="A233" s="208" t="s">
        <v>353</v>
      </c>
      <c r="B233" s="343"/>
      <c r="C233" s="343"/>
      <c r="D233" s="343"/>
      <c r="E233" s="343"/>
      <c r="F233" s="346"/>
      <c r="G233" s="343"/>
      <c r="H233" s="343"/>
      <c r="I233" s="343"/>
      <c r="J233" s="343"/>
      <c r="K233" s="346"/>
      <c r="L233" s="343">
        <v>0.94464377</v>
      </c>
      <c r="M233" s="343">
        <v>0</v>
      </c>
      <c r="N233" s="343">
        <v>0</v>
      </c>
      <c r="O233" s="343">
        <v>0.11479663</v>
      </c>
      <c r="P233" s="346">
        <v>0.11479663</v>
      </c>
      <c r="Q233" s="343">
        <v>1.0917577900000002</v>
      </c>
    </row>
    <row r="234" spans="1:35" s="181" customFormat="1" ht="15">
      <c r="A234" s="202" t="s">
        <v>194</v>
      </c>
      <c r="B234" s="344">
        <v>182.76249202836001</v>
      </c>
      <c r="C234" s="344">
        <v>198.33774470999998</v>
      </c>
      <c r="D234" s="344">
        <v>181.45854301</v>
      </c>
      <c r="E234" s="344">
        <v>172.69238121</v>
      </c>
      <c r="F234" s="347">
        <v>172.69238121</v>
      </c>
      <c r="G234" s="344">
        <v>155.27100000000002</v>
      </c>
      <c r="H234" s="344">
        <v>183.38200000000006</v>
      </c>
      <c r="I234" s="344">
        <v>231.527</v>
      </c>
      <c r="J234" s="344">
        <v>209.94199999999998</v>
      </c>
      <c r="K234" s="347">
        <v>209.94199999999998</v>
      </c>
      <c r="L234" s="344">
        <v>228.41416375999998</v>
      </c>
      <c r="M234" s="344">
        <v>221.71200000000002</v>
      </c>
      <c r="N234" s="344">
        <v>218.199</v>
      </c>
      <c r="O234" s="344">
        <v>296.81214007</v>
      </c>
      <c r="P234" s="347">
        <v>296.81214007</v>
      </c>
      <c r="Q234" s="344">
        <v>219.52549247000002</v>
      </c>
      <c r="R234" s="359"/>
      <c r="S234" s="359"/>
      <c r="T234" s="300"/>
      <c r="U234" s="300"/>
      <c r="V234" s="300"/>
      <c r="W234" s="300"/>
      <c r="X234" s="300"/>
      <c r="Y234" s="300"/>
      <c r="Z234" s="300"/>
      <c r="AA234" s="300"/>
      <c r="AB234" s="300"/>
      <c r="AC234" s="300"/>
      <c r="AD234" s="300"/>
      <c r="AE234" s="300"/>
      <c r="AF234" s="300"/>
      <c r="AG234" s="300"/>
      <c r="AH234" s="300"/>
      <c r="AI234" s="300"/>
    </row>
    <row r="235" spans="1:17" ht="3" customHeight="1" thickBot="1">
      <c r="A235" s="188"/>
      <c r="B235" s="188"/>
      <c r="C235" s="188"/>
      <c r="D235" s="188"/>
      <c r="E235" s="188"/>
      <c r="F235" s="188"/>
      <c r="G235" s="188"/>
      <c r="H235" s="188"/>
      <c r="I235" s="188"/>
      <c r="J235" s="188"/>
      <c r="K235" s="188"/>
      <c r="L235" s="188"/>
      <c r="M235" s="188"/>
      <c r="N235" s="188"/>
      <c r="O235" s="188"/>
      <c r="P235" s="188"/>
      <c r="Q235" s="188"/>
    </row>
    <row r="236" spans="1:17" ht="15">
      <c r="A236" s="200"/>
      <c r="B236" s="200"/>
      <c r="C236" s="200"/>
      <c r="D236" s="200"/>
      <c r="E236" s="200"/>
      <c r="F236" s="200"/>
      <c r="G236" s="200"/>
      <c r="H236" s="200"/>
      <c r="I236" s="200"/>
      <c r="J236" s="200"/>
      <c r="K236" s="200"/>
      <c r="L236" s="200"/>
      <c r="M236" s="200"/>
      <c r="N236" s="200"/>
      <c r="O236" s="200"/>
      <c r="P236" s="200"/>
      <c r="Q236" s="200"/>
    </row>
    <row r="237" spans="1:17" ht="15">
      <c r="A237" s="185"/>
      <c r="E237" s="180"/>
      <c r="F237" s="180"/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</row>
    <row r="238" spans="5:17" ht="12.75">
      <c r="E238" s="180"/>
      <c r="F238" s="180"/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</row>
    <row r="239" spans="5:17" ht="12.75">
      <c r="E239" s="180"/>
      <c r="F239" s="180"/>
      <c r="G239" s="180"/>
      <c r="H239" s="180"/>
      <c r="I239" s="180"/>
      <c r="J239" s="180"/>
      <c r="K239" s="180"/>
      <c r="L239" s="180"/>
      <c r="M239" s="180"/>
      <c r="N239" s="180"/>
      <c r="O239" s="180"/>
      <c r="P239" s="180"/>
      <c r="Q239" s="180"/>
    </row>
    <row r="240" spans="5:17" ht="12.75">
      <c r="E240" s="180"/>
      <c r="F240" s="180"/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</row>
    <row r="241" spans="2:19" ht="12.75">
      <c r="B241" s="183"/>
      <c r="C241" s="183"/>
      <c r="D241" s="183"/>
      <c r="E241" s="180"/>
      <c r="F241" s="180"/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0"/>
      <c r="S241" s="180"/>
    </row>
    <row r="242" spans="2:19" ht="12.75">
      <c r="B242" s="183"/>
      <c r="C242" s="183"/>
      <c r="D242" s="183"/>
      <c r="E242" s="180"/>
      <c r="F242" s="180"/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</row>
    <row r="243" spans="2:19" ht="12.75">
      <c r="B243" s="183"/>
      <c r="C243" s="183"/>
      <c r="D243" s="183"/>
      <c r="E243" s="180"/>
      <c r="F243" s="180"/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</row>
    <row r="244" spans="2:19" ht="12.75">
      <c r="B244" s="183"/>
      <c r="C244" s="183"/>
      <c r="D244" s="183"/>
      <c r="E244" s="180"/>
      <c r="F244" s="180"/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</row>
    <row r="245" spans="2:19" ht="12.75">
      <c r="B245" s="183"/>
      <c r="C245" s="183"/>
      <c r="D245" s="183"/>
      <c r="E245" s="180"/>
      <c r="F245" s="180"/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</row>
    <row r="246" spans="2:19" ht="12.75">
      <c r="B246" s="183"/>
      <c r="C246" s="183"/>
      <c r="D246" s="183"/>
      <c r="E246" s="180"/>
      <c r="F246" s="180"/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</row>
    <row r="247" spans="2:19" ht="12.75">
      <c r="B247" s="183"/>
      <c r="C247" s="183"/>
      <c r="D247" s="183"/>
      <c r="E247" s="180"/>
      <c r="F247" s="180"/>
      <c r="G247" s="180"/>
      <c r="H247" s="180"/>
      <c r="I247" s="180"/>
      <c r="J247" s="180"/>
      <c r="K247" s="180"/>
      <c r="L247" s="180"/>
      <c r="M247" s="180"/>
      <c r="N247" s="180"/>
      <c r="O247" s="180"/>
      <c r="P247" s="180"/>
      <c r="Q247" s="180"/>
      <c r="R247" s="180"/>
      <c r="S247" s="180"/>
    </row>
    <row r="248" spans="2:19" ht="12.75">
      <c r="B248" s="183"/>
      <c r="C248" s="183"/>
      <c r="D248" s="183"/>
      <c r="E248" s="180"/>
      <c r="F248" s="180"/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0"/>
      <c r="S248" s="180"/>
    </row>
    <row r="249" spans="2:19" ht="12.75">
      <c r="B249" s="183"/>
      <c r="C249" s="183"/>
      <c r="D249" s="183"/>
      <c r="E249" s="180"/>
      <c r="F249" s="180"/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0"/>
      <c r="S249" s="180"/>
    </row>
    <row r="250" spans="2:19" ht="12.75">
      <c r="B250" s="183"/>
      <c r="C250" s="183"/>
      <c r="D250" s="183"/>
      <c r="E250" s="180"/>
      <c r="F250" s="180"/>
      <c r="G250" s="180"/>
      <c r="H250" s="180"/>
      <c r="I250" s="180"/>
      <c r="J250" s="180"/>
      <c r="K250" s="180"/>
      <c r="L250" s="180"/>
      <c r="M250" s="180"/>
      <c r="N250" s="180"/>
      <c r="O250" s="180"/>
      <c r="P250" s="180"/>
      <c r="Q250" s="180"/>
      <c r="R250" s="180"/>
      <c r="S250" s="180"/>
    </row>
    <row r="251" spans="2:19" ht="12.75">
      <c r="B251" s="183"/>
      <c r="C251" s="183"/>
      <c r="D251" s="183"/>
      <c r="E251" s="180"/>
      <c r="F251" s="180"/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0"/>
      <c r="S251" s="180"/>
    </row>
    <row r="252" spans="2:19" ht="12.75">
      <c r="B252" s="183"/>
      <c r="C252" s="183"/>
      <c r="D252" s="183"/>
      <c r="E252" s="180"/>
      <c r="F252" s="180"/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0"/>
      <c r="S252" s="180"/>
    </row>
    <row r="253" spans="2:19" ht="12.75">
      <c r="B253" s="183"/>
      <c r="C253" s="183"/>
      <c r="D253" s="183"/>
      <c r="E253" s="180"/>
      <c r="F253" s="180"/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</row>
    <row r="254" spans="2:19" ht="12.75">
      <c r="B254" s="183"/>
      <c r="C254" s="183"/>
      <c r="D254" s="183"/>
      <c r="E254" s="180"/>
      <c r="F254" s="180"/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</row>
    <row r="255" spans="2:19" ht="12.75">
      <c r="B255" s="183"/>
      <c r="C255" s="183"/>
      <c r="D255" s="183"/>
      <c r="E255" s="180"/>
      <c r="F255" s="180"/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</row>
    <row r="256" spans="2:19" ht="12.75">
      <c r="B256" s="183"/>
      <c r="C256" s="183"/>
      <c r="D256" s="183"/>
      <c r="E256" s="180"/>
      <c r="F256" s="180"/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</row>
    <row r="257" spans="2:19" ht="12.75">
      <c r="B257" s="183"/>
      <c r="C257" s="183"/>
      <c r="D257" s="183"/>
      <c r="E257" s="180"/>
      <c r="F257" s="180"/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</row>
    <row r="258" spans="2:19" ht="12.75">
      <c r="B258" s="183"/>
      <c r="C258" s="183"/>
      <c r="D258" s="183"/>
      <c r="E258" s="180"/>
      <c r="F258" s="180"/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</row>
    <row r="259" spans="2:19" ht="12.75">
      <c r="B259" s="183"/>
      <c r="C259" s="183"/>
      <c r="D259" s="183"/>
      <c r="E259" s="180"/>
      <c r="F259" s="180"/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</row>
    <row r="260" spans="2:19" ht="12.75">
      <c r="B260" s="183"/>
      <c r="C260" s="183"/>
      <c r="D260" s="183"/>
      <c r="E260" s="180"/>
      <c r="F260" s="180"/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</row>
    <row r="261" spans="2:19" ht="12.75">
      <c r="B261" s="183"/>
      <c r="C261" s="183"/>
      <c r="D261" s="183"/>
      <c r="E261" s="180"/>
      <c r="F261" s="180"/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</row>
    <row r="262" spans="2:19" ht="12.75">
      <c r="B262" s="183"/>
      <c r="C262" s="183"/>
      <c r="D262" s="183"/>
      <c r="E262" s="180"/>
      <c r="F262" s="180"/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</row>
    <row r="263" spans="2:19" ht="12.75">
      <c r="B263" s="183"/>
      <c r="C263" s="183"/>
      <c r="D263" s="183"/>
      <c r="E263" s="180"/>
      <c r="F263" s="180"/>
      <c r="G263" s="180"/>
      <c r="H263" s="180"/>
      <c r="I263" s="180"/>
      <c r="J263" s="180"/>
      <c r="K263" s="180"/>
      <c r="L263" s="180"/>
      <c r="M263" s="180"/>
      <c r="N263" s="180"/>
      <c r="O263" s="180"/>
      <c r="P263" s="180"/>
      <c r="Q263" s="180"/>
      <c r="R263" s="180"/>
      <c r="S263" s="180"/>
    </row>
    <row r="264" spans="2:19" ht="12.75">
      <c r="B264" s="183"/>
      <c r="C264" s="183"/>
      <c r="D264" s="183"/>
      <c r="E264" s="180"/>
      <c r="F264" s="180"/>
      <c r="G264" s="180"/>
      <c r="H264" s="180"/>
      <c r="I264" s="180"/>
      <c r="J264" s="180"/>
      <c r="K264" s="180"/>
      <c r="L264" s="180"/>
      <c r="M264" s="180"/>
      <c r="N264" s="180"/>
      <c r="O264" s="180"/>
      <c r="P264" s="180"/>
      <c r="Q264" s="180"/>
      <c r="R264" s="180"/>
      <c r="S264" s="180"/>
    </row>
    <row r="265" spans="2:19" ht="12.75">
      <c r="B265" s="183"/>
      <c r="C265" s="183"/>
      <c r="D265" s="183"/>
      <c r="E265" s="180"/>
      <c r="F265" s="180"/>
      <c r="G265" s="180"/>
      <c r="H265" s="180"/>
      <c r="I265" s="180"/>
      <c r="J265" s="180"/>
      <c r="K265" s="180"/>
      <c r="L265" s="180"/>
      <c r="M265" s="180"/>
      <c r="N265" s="180"/>
      <c r="O265" s="180"/>
      <c r="P265" s="180"/>
      <c r="Q265" s="180"/>
      <c r="R265" s="180"/>
      <c r="S265" s="180"/>
    </row>
    <row r="266" spans="2:19" ht="12.75">
      <c r="B266" s="183"/>
      <c r="C266" s="183"/>
      <c r="D266" s="183"/>
      <c r="E266" s="180"/>
      <c r="F266" s="180"/>
      <c r="G266" s="180"/>
      <c r="H266" s="180"/>
      <c r="I266" s="180"/>
      <c r="J266" s="180"/>
      <c r="K266" s="180"/>
      <c r="L266" s="180"/>
      <c r="M266" s="180"/>
      <c r="N266" s="180"/>
      <c r="O266" s="180"/>
      <c r="P266" s="180"/>
      <c r="Q266" s="180"/>
      <c r="R266" s="180"/>
      <c r="S266" s="180"/>
    </row>
    <row r="267" spans="2:19" ht="12.75">
      <c r="B267" s="183"/>
      <c r="C267" s="183"/>
      <c r="D267" s="183"/>
      <c r="E267" s="180"/>
      <c r="F267" s="180"/>
      <c r="G267" s="180"/>
      <c r="H267" s="180"/>
      <c r="I267" s="180"/>
      <c r="J267" s="180"/>
      <c r="K267" s="180"/>
      <c r="L267" s="180"/>
      <c r="M267" s="180"/>
      <c r="N267" s="180"/>
      <c r="O267" s="180"/>
      <c r="P267" s="180"/>
      <c r="Q267" s="180"/>
      <c r="R267" s="180"/>
      <c r="S267" s="180"/>
    </row>
    <row r="268" spans="2:19" ht="12.75">
      <c r="B268" s="183"/>
      <c r="C268" s="183"/>
      <c r="D268" s="183"/>
      <c r="E268" s="180"/>
      <c r="F268" s="180"/>
      <c r="G268" s="180"/>
      <c r="H268" s="180"/>
      <c r="I268" s="180"/>
      <c r="J268" s="180"/>
      <c r="K268" s="180"/>
      <c r="L268" s="180"/>
      <c r="M268" s="180"/>
      <c r="N268" s="180"/>
      <c r="O268" s="180"/>
      <c r="P268" s="180"/>
      <c r="Q268" s="180"/>
      <c r="R268" s="180"/>
      <c r="S268" s="180"/>
    </row>
    <row r="269" spans="2:19" ht="12.75">
      <c r="B269" s="183"/>
      <c r="C269" s="183"/>
      <c r="D269" s="183"/>
      <c r="E269" s="180"/>
      <c r="F269" s="180"/>
      <c r="G269" s="180"/>
      <c r="H269" s="180"/>
      <c r="I269" s="180"/>
      <c r="J269" s="180"/>
      <c r="K269" s="180"/>
      <c r="L269" s="180"/>
      <c r="M269" s="180"/>
      <c r="N269" s="180"/>
      <c r="O269" s="180"/>
      <c r="P269" s="180"/>
      <c r="Q269" s="180"/>
      <c r="R269" s="180"/>
      <c r="S269" s="180"/>
    </row>
    <row r="270" spans="2:19" ht="12.75">
      <c r="B270" s="183"/>
      <c r="C270" s="183"/>
      <c r="D270" s="183"/>
      <c r="E270" s="180"/>
      <c r="F270" s="180"/>
      <c r="G270" s="180"/>
      <c r="H270" s="180"/>
      <c r="I270" s="180"/>
      <c r="J270" s="180"/>
      <c r="K270" s="180"/>
      <c r="L270" s="180"/>
      <c r="M270" s="180"/>
      <c r="N270" s="180"/>
      <c r="O270" s="180"/>
      <c r="P270" s="180"/>
      <c r="Q270" s="180"/>
      <c r="R270" s="180"/>
      <c r="S270" s="180"/>
    </row>
    <row r="271" spans="2:19" ht="12.75">
      <c r="B271" s="183"/>
      <c r="C271" s="183"/>
      <c r="D271" s="183"/>
      <c r="E271" s="180"/>
      <c r="F271" s="180"/>
      <c r="G271" s="180"/>
      <c r="H271" s="180"/>
      <c r="I271" s="180"/>
      <c r="J271" s="180"/>
      <c r="K271" s="180"/>
      <c r="L271" s="180"/>
      <c r="M271" s="180"/>
      <c r="N271" s="180"/>
      <c r="O271" s="180"/>
      <c r="P271" s="180"/>
      <c r="Q271" s="180"/>
      <c r="R271" s="180"/>
      <c r="S271" s="180"/>
    </row>
    <row r="272" spans="2:19" ht="12.75">
      <c r="B272" s="183"/>
      <c r="C272" s="183"/>
      <c r="D272" s="183"/>
      <c r="E272" s="180"/>
      <c r="F272" s="180"/>
      <c r="G272" s="180"/>
      <c r="H272" s="180"/>
      <c r="I272" s="180"/>
      <c r="J272" s="180"/>
      <c r="K272" s="180"/>
      <c r="L272" s="180"/>
      <c r="M272" s="180"/>
      <c r="N272" s="180"/>
      <c r="O272" s="180"/>
      <c r="P272" s="180"/>
      <c r="Q272" s="180"/>
      <c r="R272" s="180"/>
      <c r="S272" s="180"/>
    </row>
    <row r="273" spans="2:19" ht="12.75">
      <c r="B273" s="183"/>
      <c r="C273" s="183"/>
      <c r="D273" s="183"/>
      <c r="E273" s="180"/>
      <c r="F273" s="180"/>
      <c r="G273" s="180"/>
      <c r="H273" s="180"/>
      <c r="I273" s="180"/>
      <c r="J273" s="180"/>
      <c r="K273" s="180"/>
      <c r="L273" s="180"/>
      <c r="M273" s="180"/>
      <c r="N273" s="180"/>
      <c r="O273" s="180"/>
      <c r="P273" s="180"/>
      <c r="Q273" s="180"/>
      <c r="R273" s="180"/>
      <c r="S273" s="180"/>
    </row>
    <row r="274" spans="2:19" ht="12.75">
      <c r="B274" s="183"/>
      <c r="C274" s="183"/>
      <c r="D274" s="183"/>
      <c r="E274" s="180"/>
      <c r="F274" s="180"/>
      <c r="G274" s="180"/>
      <c r="H274" s="180"/>
      <c r="I274" s="180"/>
      <c r="J274" s="180"/>
      <c r="K274" s="180"/>
      <c r="L274" s="180"/>
      <c r="M274" s="180"/>
      <c r="N274" s="180"/>
      <c r="O274" s="180"/>
      <c r="P274" s="180"/>
      <c r="Q274" s="180"/>
      <c r="R274" s="180"/>
      <c r="S274" s="180"/>
    </row>
    <row r="275" spans="2:19" ht="12.75">
      <c r="B275" s="183"/>
      <c r="C275" s="183"/>
      <c r="D275" s="183"/>
      <c r="E275" s="180"/>
      <c r="F275" s="180"/>
      <c r="G275" s="180"/>
      <c r="H275" s="180"/>
      <c r="I275" s="180"/>
      <c r="J275" s="180"/>
      <c r="K275" s="180"/>
      <c r="L275" s="180"/>
      <c r="M275" s="180"/>
      <c r="N275" s="180"/>
      <c r="O275" s="180"/>
      <c r="P275" s="180"/>
      <c r="Q275" s="180"/>
      <c r="R275" s="180"/>
      <c r="S275" s="180"/>
    </row>
    <row r="276" spans="2:19" ht="12.75">
      <c r="B276" s="183"/>
      <c r="C276" s="183"/>
      <c r="D276" s="183"/>
      <c r="E276" s="180"/>
      <c r="F276" s="180"/>
      <c r="G276" s="180"/>
      <c r="H276" s="180"/>
      <c r="I276" s="180"/>
      <c r="J276" s="180"/>
      <c r="K276" s="180"/>
      <c r="L276" s="180"/>
      <c r="M276" s="180"/>
      <c r="N276" s="180"/>
      <c r="O276" s="180"/>
      <c r="P276" s="180"/>
      <c r="Q276" s="180"/>
      <c r="R276" s="180"/>
      <c r="S276" s="180"/>
    </row>
    <row r="277" spans="2:19" ht="12.75">
      <c r="B277" s="183"/>
      <c r="C277" s="183"/>
      <c r="D277" s="183"/>
      <c r="E277" s="180"/>
      <c r="F277" s="180"/>
      <c r="G277" s="180"/>
      <c r="H277" s="180"/>
      <c r="I277" s="180"/>
      <c r="J277" s="180"/>
      <c r="K277" s="180"/>
      <c r="L277" s="180"/>
      <c r="M277" s="180"/>
      <c r="N277" s="180"/>
      <c r="O277" s="180"/>
      <c r="P277" s="180"/>
      <c r="Q277" s="180"/>
      <c r="R277" s="180"/>
      <c r="S277" s="180"/>
    </row>
    <row r="278" spans="2:19" ht="12.75">
      <c r="B278" s="183"/>
      <c r="C278" s="183"/>
      <c r="D278" s="183"/>
      <c r="E278" s="180"/>
      <c r="F278" s="180"/>
      <c r="G278" s="180"/>
      <c r="H278" s="180"/>
      <c r="I278" s="180"/>
      <c r="J278" s="180"/>
      <c r="K278" s="180"/>
      <c r="L278" s="180"/>
      <c r="M278" s="180"/>
      <c r="N278" s="180"/>
      <c r="O278" s="180"/>
      <c r="P278" s="180"/>
      <c r="Q278" s="180"/>
      <c r="R278" s="180"/>
      <c r="S278" s="180"/>
    </row>
    <row r="279" spans="2:19" ht="12.75">
      <c r="B279" s="183"/>
      <c r="C279" s="183"/>
      <c r="D279" s="183"/>
      <c r="E279" s="180"/>
      <c r="F279" s="180"/>
      <c r="G279" s="180"/>
      <c r="H279" s="180"/>
      <c r="I279" s="180"/>
      <c r="J279" s="180"/>
      <c r="K279" s="180"/>
      <c r="L279" s="180"/>
      <c r="M279" s="180"/>
      <c r="N279" s="180"/>
      <c r="O279" s="180"/>
      <c r="P279" s="180"/>
      <c r="Q279" s="180"/>
      <c r="R279" s="180"/>
      <c r="S279" s="180"/>
    </row>
    <row r="280" spans="2:19" ht="12.75">
      <c r="B280" s="183"/>
      <c r="C280" s="183"/>
      <c r="D280" s="183"/>
      <c r="E280" s="180"/>
      <c r="F280" s="180"/>
      <c r="G280" s="180"/>
      <c r="H280" s="180"/>
      <c r="I280" s="180"/>
      <c r="J280" s="180"/>
      <c r="K280" s="180"/>
      <c r="L280" s="180"/>
      <c r="M280" s="180"/>
      <c r="N280" s="180"/>
      <c r="O280" s="180"/>
      <c r="P280" s="180"/>
      <c r="Q280" s="180"/>
      <c r="R280" s="180"/>
      <c r="S280" s="180"/>
    </row>
    <row r="281" spans="2:19" ht="12.75">
      <c r="B281" s="183"/>
      <c r="C281" s="183"/>
      <c r="D281" s="183"/>
      <c r="E281" s="180"/>
      <c r="F281" s="180"/>
      <c r="G281" s="180"/>
      <c r="H281" s="180"/>
      <c r="I281" s="180"/>
      <c r="J281" s="180"/>
      <c r="K281" s="180"/>
      <c r="L281" s="180"/>
      <c r="M281" s="180"/>
      <c r="N281" s="180"/>
      <c r="O281" s="180"/>
      <c r="P281" s="180"/>
      <c r="Q281" s="180"/>
      <c r="R281" s="180"/>
      <c r="S281" s="180"/>
    </row>
    <row r="282" spans="2:19" ht="12.75">
      <c r="B282" s="183"/>
      <c r="C282" s="183"/>
      <c r="D282" s="183"/>
      <c r="E282" s="180"/>
      <c r="F282" s="180"/>
      <c r="G282" s="180"/>
      <c r="H282" s="180"/>
      <c r="I282" s="180"/>
      <c r="J282" s="180"/>
      <c r="K282" s="180"/>
      <c r="L282" s="180"/>
      <c r="M282" s="180"/>
      <c r="N282" s="180"/>
      <c r="O282" s="180"/>
      <c r="P282" s="180"/>
      <c r="Q282" s="180"/>
      <c r="R282" s="180"/>
      <c r="S282" s="180"/>
    </row>
    <row r="283" spans="2:19" ht="12.75">
      <c r="B283" s="183"/>
      <c r="C283" s="183"/>
      <c r="D283" s="183"/>
      <c r="E283" s="180"/>
      <c r="F283" s="180"/>
      <c r="G283" s="180"/>
      <c r="H283" s="180"/>
      <c r="I283" s="180"/>
      <c r="J283" s="180"/>
      <c r="K283" s="180"/>
      <c r="L283" s="180"/>
      <c r="M283" s="180"/>
      <c r="N283" s="180"/>
      <c r="O283" s="180"/>
      <c r="P283" s="180"/>
      <c r="Q283" s="180"/>
      <c r="R283" s="180"/>
      <c r="S283" s="180"/>
    </row>
    <row r="284" spans="2:19" ht="12.75">
      <c r="B284" s="183"/>
      <c r="C284" s="183"/>
      <c r="D284" s="183"/>
      <c r="E284" s="180"/>
      <c r="F284" s="180"/>
      <c r="G284" s="180"/>
      <c r="H284" s="180"/>
      <c r="I284" s="180"/>
      <c r="J284" s="180"/>
      <c r="K284" s="180"/>
      <c r="L284" s="180"/>
      <c r="M284" s="180"/>
      <c r="N284" s="180"/>
      <c r="O284" s="180"/>
      <c r="P284" s="180"/>
      <c r="Q284" s="180"/>
      <c r="R284" s="180"/>
      <c r="S284" s="180"/>
    </row>
    <row r="285" spans="2:19" ht="12.75">
      <c r="B285" s="183"/>
      <c r="C285" s="183"/>
      <c r="D285" s="183"/>
      <c r="E285" s="180"/>
      <c r="F285" s="180"/>
      <c r="G285" s="180"/>
      <c r="H285" s="180"/>
      <c r="I285" s="180"/>
      <c r="J285" s="180"/>
      <c r="K285" s="180"/>
      <c r="L285" s="180"/>
      <c r="M285" s="180"/>
      <c r="N285" s="180"/>
      <c r="O285" s="180"/>
      <c r="P285" s="180"/>
      <c r="Q285" s="180"/>
      <c r="R285" s="180"/>
      <c r="S285" s="180"/>
    </row>
    <row r="286" spans="2:19" ht="12.75">
      <c r="B286" s="183"/>
      <c r="C286" s="183"/>
      <c r="D286" s="183"/>
      <c r="E286" s="180"/>
      <c r="F286" s="180"/>
      <c r="G286" s="180"/>
      <c r="H286" s="180"/>
      <c r="I286" s="180"/>
      <c r="J286" s="180"/>
      <c r="K286" s="180"/>
      <c r="L286" s="180"/>
      <c r="M286" s="180"/>
      <c r="N286" s="180"/>
      <c r="O286" s="180"/>
      <c r="P286" s="180"/>
      <c r="Q286" s="180"/>
      <c r="R286" s="180"/>
      <c r="S286" s="180"/>
    </row>
    <row r="287" spans="2:19" ht="12.75">
      <c r="B287" s="183"/>
      <c r="C287" s="183"/>
      <c r="D287" s="183"/>
      <c r="E287" s="180"/>
      <c r="F287" s="180"/>
      <c r="G287" s="180"/>
      <c r="H287" s="180"/>
      <c r="I287" s="180"/>
      <c r="J287" s="180"/>
      <c r="K287" s="180"/>
      <c r="L287" s="180"/>
      <c r="M287" s="180"/>
      <c r="N287" s="180"/>
      <c r="O287" s="180"/>
      <c r="P287" s="180"/>
      <c r="Q287" s="180"/>
      <c r="R287" s="180"/>
      <c r="S287" s="180"/>
    </row>
    <row r="288" spans="2:19" ht="12.75">
      <c r="B288" s="183"/>
      <c r="C288" s="183"/>
      <c r="D288" s="183"/>
      <c r="E288" s="180"/>
      <c r="F288" s="180"/>
      <c r="G288" s="180"/>
      <c r="H288" s="180"/>
      <c r="I288" s="180"/>
      <c r="J288" s="180"/>
      <c r="K288" s="180"/>
      <c r="L288" s="180"/>
      <c r="M288" s="180"/>
      <c r="N288" s="180"/>
      <c r="O288" s="180"/>
      <c r="P288" s="180"/>
      <c r="Q288" s="180"/>
      <c r="R288" s="180"/>
      <c r="S288" s="180"/>
    </row>
    <row r="289" spans="2:19" ht="12.75">
      <c r="B289" s="183"/>
      <c r="C289" s="183"/>
      <c r="D289" s="183"/>
      <c r="E289" s="180"/>
      <c r="F289" s="180"/>
      <c r="G289" s="180"/>
      <c r="H289" s="180"/>
      <c r="I289" s="180"/>
      <c r="J289" s="180"/>
      <c r="K289" s="180"/>
      <c r="L289" s="180"/>
      <c r="M289" s="180"/>
      <c r="N289" s="180"/>
      <c r="O289" s="180"/>
      <c r="P289" s="180"/>
      <c r="Q289" s="180"/>
      <c r="R289" s="180"/>
      <c r="S289" s="180"/>
    </row>
    <row r="290" spans="2:19" ht="12.75">
      <c r="B290" s="183"/>
      <c r="C290" s="183"/>
      <c r="D290" s="183"/>
      <c r="E290" s="180"/>
      <c r="F290" s="180"/>
      <c r="G290" s="180"/>
      <c r="H290" s="180"/>
      <c r="I290" s="180"/>
      <c r="J290" s="180"/>
      <c r="K290" s="180"/>
      <c r="L290" s="180"/>
      <c r="M290" s="180"/>
      <c r="N290" s="180"/>
      <c r="O290" s="180"/>
      <c r="P290" s="180"/>
      <c r="Q290" s="180"/>
      <c r="R290" s="180"/>
      <c r="S290" s="180"/>
    </row>
    <row r="291" spans="2:19" ht="12.75">
      <c r="B291" s="183"/>
      <c r="C291" s="183"/>
      <c r="D291" s="183"/>
      <c r="E291" s="180"/>
      <c r="F291" s="180"/>
      <c r="G291" s="180"/>
      <c r="H291" s="180"/>
      <c r="I291" s="180"/>
      <c r="J291" s="180"/>
      <c r="K291" s="180"/>
      <c r="L291" s="180"/>
      <c r="M291" s="180"/>
      <c r="N291" s="180"/>
      <c r="O291" s="180"/>
      <c r="P291" s="180"/>
      <c r="Q291" s="180"/>
      <c r="R291" s="180"/>
      <c r="S291" s="180"/>
    </row>
    <row r="292" spans="2:19" ht="12.75">
      <c r="B292" s="183"/>
      <c r="C292" s="183"/>
      <c r="D292" s="183"/>
      <c r="E292" s="180"/>
      <c r="F292" s="180"/>
      <c r="G292" s="180"/>
      <c r="H292" s="180"/>
      <c r="I292" s="180"/>
      <c r="J292" s="180"/>
      <c r="K292" s="180"/>
      <c r="L292" s="180"/>
      <c r="M292" s="180"/>
      <c r="N292" s="180"/>
      <c r="O292" s="180"/>
      <c r="P292" s="180"/>
      <c r="Q292" s="180"/>
      <c r="R292" s="180"/>
      <c r="S292" s="180"/>
    </row>
    <row r="293" spans="2:19" ht="12.75">
      <c r="B293" s="183"/>
      <c r="C293" s="183"/>
      <c r="D293" s="183"/>
      <c r="E293" s="180"/>
      <c r="F293" s="180"/>
      <c r="G293" s="180"/>
      <c r="H293" s="180"/>
      <c r="I293" s="180"/>
      <c r="J293" s="180"/>
      <c r="K293" s="180"/>
      <c r="L293" s="180"/>
      <c r="M293" s="180"/>
      <c r="N293" s="180"/>
      <c r="O293" s="180"/>
      <c r="P293" s="180"/>
      <c r="Q293" s="180"/>
      <c r="R293" s="180"/>
      <c r="S293" s="180"/>
    </row>
    <row r="294" spans="2:19" ht="12.75">
      <c r="B294" s="183"/>
      <c r="C294" s="183"/>
      <c r="D294" s="183"/>
      <c r="E294" s="180"/>
      <c r="F294" s="180"/>
      <c r="G294" s="180"/>
      <c r="H294" s="180"/>
      <c r="I294" s="180"/>
      <c r="J294" s="180"/>
      <c r="K294" s="180"/>
      <c r="L294" s="180"/>
      <c r="M294" s="180"/>
      <c r="N294" s="180"/>
      <c r="O294" s="180"/>
      <c r="P294" s="180"/>
      <c r="Q294" s="180"/>
      <c r="R294" s="180"/>
      <c r="S294" s="180"/>
    </row>
    <row r="295" spans="2:19" ht="12.75">
      <c r="B295" s="183"/>
      <c r="C295" s="183"/>
      <c r="D295" s="183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</row>
    <row r="296" spans="2:19" ht="12.75">
      <c r="B296" s="183"/>
      <c r="C296" s="183"/>
      <c r="D296" s="183"/>
      <c r="E296" s="180"/>
      <c r="F296" s="180"/>
      <c r="G296" s="180"/>
      <c r="H296" s="180"/>
      <c r="I296" s="180"/>
      <c r="J296" s="180"/>
      <c r="K296" s="180"/>
      <c r="L296" s="180"/>
      <c r="M296" s="180"/>
      <c r="N296" s="180"/>
      <c r="O296" s="180"/>
      <c r="P296" s="180"/>
      <c r="Q296" s="180"/>
      <c r="R296" s="180"/>
      <c r="S296" s="180"/>
    </row>
    <row r="297" spans="2:19" ht="12.75">
      <c r="B297" s="183"/>
      <c r="C297" s="183"/>
      <c r="D297" s="183"/>
      <c r="E297" s="180"/>
      <c r="F297" s="180"/>
      <c r="G297" s="180"/>
      <c r="H297" s="180"/>
      <c r="I297" s="180"/>
      <c r="J297" s="180"/>
      <c r="K297" s="180"/>
      <c r="L297" s="180"/>
      <c r="M297" s="180"/>
      <c r="N297" s="180"/>
      <c r="O297" s="180"/>
      <c r="P297" s="180"/>
      <c r="Q297" s="180"/>
      <c r="R297" s="180"/>
      <c r="S297" s="180"/>
    </row>
    <row r="298" spans="2:19" ht="12.75">
      <c r="B298" s="183"/>
      <c r="C298" s="183"/>
      <c r="D298" s="183"/>
      <c r="E298" s="180"/>
      <c r="F298" s="180"/>
      <c r="G298" s="180"/>
      <c r="H298" s="180"/>
      <c r="I298" s="180"/>
      <c r="J298" s="180"/>
      <c r="K298" s="180"/>
      <c r="L298" s="180"/>
      <c r="M298" s="180"/>
      <c r="N298" s="180"/>
      <c r="O298" s="180"/>
      <c r="P298" s="180"/>
      <c r="Q298" s="180"/>
      <c r="R298" s="180"/>
      <c r="S298" s="180"/>
    </row>
    <row r="299" spans="2:19" ht="12.75">
      <c r="B299" s="183"/>
      <c r="C299" s="183"/>
      <c r="D299" s="183"/>
      <c r="E299" s="180"/>
      <c r="F299" s="180"/>
      <c r="G299" s="180"/>
      <c r="H299" s="180"/>
      <c r="I299" s="180"/>
      <c r="J299" s="180"/>
      <c r="K299" s="180"/>
      <c r="L299" s="180"/>
      <c r="M299" s="180"/>
      <c r="N299" s="180"/>
      <c r="O299" s="180"/>
      <c r="P299" s="180"/>
      <c r="Q299" s="180"/>
      <c r="R299" s="180"/>
      <c r="S299" s="180"/>
    </row>
    <row r="300" spans="2:19" ht="12.75">
      <c r="B300" s="183"/>
      <c r="C300" s="183"/>
      <c r="D300" s="183"/>
      <c r="E300" s="180"/>
      <c r="F300" s="180"/>
      <c r="G300" s="180"/>
      <c r="H300" s="180"/>
      <c r="I300" s="180"/>
      <c r="J300" s="180"/>
      <c r="K300" s="180"/>
      <c r="L300" s="180"/>
      <c r="M300" s="180"/>
      <c r="N300" s="180"/>
      <c r="O300" s="180"/>
      <c r="P300" s="180"/>
      <c r="Q300" s="180"/>
      <c r="R300" s="180"/>
      <c r="S300" s="180"/>
    </row>
    <row r="301" spans="2:19" ht="12.75">
      <c r="B301" s="183"/>
      <c r="C301" s="183"/>
      <c r="D301" s="183"/>
      <c r="E301" s="180"/>
      <c r="F301" s="180"/>
      <c r="G301" s="180"/>
      <c r="H301" s="180"/>
      <c r="I301" s="180"/>
      <c r="J301" s="180"/>
      <c r="K301" s="180"/>
      <c r="L301" s="180"/>
      <c r="M301" s="180"/>
      <c r="N301" s="180"/>
      <c r="O301" s="180"/>
      <c r="P301" s="180"/>
      <c r="Q301" s="180"/>
      <c r="R301" s="180"/>
      <c r="S301" s="180"/>
    </row>
    <row r="302" spans="2:19" ht="12.75">
      <c r="B302" s="183"/>
      <c r="C302" s="183"/>
      <c r="D302" s="183"/>
      <c r="E302" s="180"/>
      <c r="F302" s="180"/>
      <c r="G302" s="180"/>
      <c r="H302" s="180"/>
      <c r="I302" s="180"/>
      <c r="J302" s="180"/>
      <c r="K302" s="180"/>
      <c r="L302" s="180"/>
      <c r="M302" s="180"/>
      <c r="N302" s="180"/>
      <c r="O302" s="180"/>
      <c r="P302" s="180"/>
      <c r="Q302" s="180"/>
      <c r="R302" s="180"/>
      <c r="S302" s="180"/>
    </row>
    <row r="303" spans="2:19" ht="12.75">
      <c r="B303" s="183"/>
      <c r="C303" s="183"/>
      <c r="D303" s="183"/>
      <c r="E303" s="180"/>
      <c r="F303" s="180"/>
      <c r="G303" s="180"/>
      <c r="H303" s="180"/>
      <c r="I303" s="180"/>
      <c r="J303" s="180"/>
      <c r="K303" s="180"/>
      <c r="L303" s="180"/>
      <c r="M303" s="180"/>
      <c r="N303" s="180"/>
      <c r="O303" s="180"/>
      <c r="P303" s="180"/>
      <c r="Q303" s="180"/>
      <c r="R303" s="180"/>
      <c r="S303" s="180"/>
    </row>
    <row r="304" spans="2:19" ht="12.75">
      <c r="B304" s="183"/>
      <c r="C304" s="183"/>
      <c r="D304" s="183"/>
      <c r="E304" s="180"/>
      <c r="F304" s="180"/>
      <c r="G304" s="180"/>
      <c r="H304" s="180"/>
      <c r="I304" s="180"/>
      <c r="J304" s="180"/>
      <c r="K304" s="180"/>
      <c r="L304" s="180"/>
      <c r="M304" s="180"/>
      <c r="N304" s="180"/>
      <c r="O304" s="180"/>
      <c r="P304" s="180"/>
      <c r="Q304" s="180"/>
      <c r="R304" s="180"/>
      <c r="S304" s="180"/>
    </row>
    <row r="305" spans="2:19" ht="12.75">
      <c r="B305" s="183"/>
      <c r="C305" s="183"/>
      <c r="D305" s="183"/>
      <c r="E305" s="180"/>
      <c r="F305" s="180"/>
      <c r="G305" s="180"/>
      <c r="H305" s="180"/>
      <c r="I305" s="180"/>
      <c r="J305" s="180"/>
      <c r="K305" s="180"/>
      <c r="L305" s="180"/>
      <c r="M305" s="180"/>
      <c r="N305" s="180"/>
      <c r="O305" s="180"/>
      <c r="P305" s="180"/>
      <c r="Q305" s="180"/>
      <c r="R305" s="180"/>
      <c r="S305" s="180"/>
    </row>
    <row r="306" spans="2:19" ht="12.75">
      <c r="B306" s="183"/>
      <c r="C306" s="183"/>
      <c r="D306" s="183"/>
      <c r="E306" s="180"/>
      <c r="F306" s="180"/>
      <c r="G306" s="180"/>
      <c r="H306" s="180"/>
      <c r="I306" s="180"/>
      <c r="J306" s="180"/>
      <c r="K306" s="180"/>
      <c r="L306" s="180"/>
      <c r="M306" s="180"/>
      <c r="N306" s="180"/>
      <c r="O306" s="180"/>
      <c r="P306" s="180"/>
      <c r="Q306" s="180"/>
      <c r="R306" s="180"/>
      <c r="S306" s="180"/>
    </row>
    <row r="307" spans="2:19" ht="12.75">
      <c r="B307" s="183"/>
      <c r="C307" s="183"/>
      <c r="D307" s="183"/>
      <c r="E307" s="180"/>
      <c r="F307" s="180"/>
      <c r="G307" s="180"/>
      <c r="H307" s="180"/>
      <c r="I307" s="180"/>
      <c r="J307" s="180"/>
      <c r="K307" s="180"/>
      <c r="L307" s="180"/>
      <c r="M307" s="180"/>
      <c r="N307" s="180"/>
      <c r="O307" s="180"/>
      <c r="P307" s="180"/>
      <c r="Q307" s="180"/>
      <c r="R307" s="180"/>
      <c r="S307" s="180"/>
    </row>
    <row r="308" spans="2:19" ht="12.75">
      <c r="B308" s="183"/>
      <c r="C308" s="183"/>
      <c r="D308" s="183"/>
      <c r="E308" s="180"/>
      <c r="F308" s="180"/>
      <c r="G308" s="180"/>
      <c r="H308" s="180"/>
      <c r="I308" s="180"/>
      <c r="J308" s="180"/>
      <c r="K308" s="180"/>
      <c r="L308" s="180"/>
      <c r="M308" s="180"/>
      <c r="N308" s="180"/>
      <c r="O308" s="180"/>
      <c r="P308" s="180"/>
      <c r="Q308" s="180"/>
      <c r="R308" s="180"/>
      <c r="S308" s="180"/>
    </row>
    <row r="309" spans="2:19" ht="12.75">
      <c r="B309" s="183"/>
      <c r="C309" s="183"/>
      <c r="D309" s="183"/>
      <c r="E309" s="180"/>
      <c r="F309" s="180"/>
      <c r="G309" s="180"/>
      <c r="H309" s="180"/>
      <c r="I309" s="180"/>
      <c r="J309" s="180"/>
      <c r="K309" s="180"/>
      <c r="L309" s="180"/>
      <c r="M309" s="180"/>
      <c r="N309" s="180"/>
      <c r="O309" s="180"/>
      <c r="P309" s="180"/>
      <c r="Q309" s="180"/>
      <c r="R309" s="180"/>
      <c r="S309" s="180"/>
    </row>
    <row r="310" spans="2:19" ht="12.75">
      <c r="B310" s="183"/>
      <c r="C310" s="183"/>
      <c r="D310" s="183"/>
      <c r="E310" s="180"/>
      <c r="F310" s="180"/>
      <c r="G310" s="180"/>
      <c r="H310" s="180"/>
      <c r="I310" s="180"/>
      <c r="J310" s="180"/>
      <c r="K310" s="180"/>
      <c r="L310" s="180"/>
      <c r="M310" s="180"/>
      <c r="N310" s="180"/>
      <c r="O310" s="180"/>
      <c r="P310" s="180"/>
      <c r="Q310" s="180"/>
      <c r="R310" s="180"/>
      <c r="S310" s="180"/>
    </row>
    <row r="311" spans="2:19" ht="12.75">
      <c r="B311" s="183"/>
      <c r="C311" s="183"/>
      <c r="D311" s="183"/>
      <c r="E311" s="180"/>
      <c r="F311" s="180"/>
      <c r="G311" s="180"/>
      <c r="H311" s="180"/>
      <c r="I311" s="180"/>
      <c r="J311" s="180"/>
      <c r="K311" s="180"/>
      <c r="L311" s="180"/>
      <c r="M311" s="180"/>
      <c r="N311" s="180"/>
      <c r="O311" s="180"/>
      <c r="P311" s="180"/>
      <c r="Q311" s="180"/>
      <c r="R311" s="180"/>
      <c r="S311" s="180"/>
    </row>
    <row r="312" spans="2:19" ht="12.75">
      <c r="B312" s="183"/>
      <c r="C312" s="183"/>
      <c r="D312" s="183"/>
      <c r="E312" s="180"/>
      <c r="F312" s="180"/>
      <c r="G312" s="180"/>
      <c r="H312" s="180"/>
      <c r="I312" s="180"/>
      <c r="J312" s="180"/>
      <c r="K312" s="180"/>
      <c r="L312" s="180"/>
      <c r="M312" s="180"/>
      <c r="N312" s="180"/>
      <c r="O312" s="180"/>
      <c r="P312" s="180"/>
      <c r="Q312" s="180"/>
      <c r="R312" s="180"/>
      <c r="S312" s="180"/>
    </row>
    <row r="313" spans="2:19" ht="12.75">
      <c r="B313" s="183"/>
      <c r="C313" s="183"/>
      <c r="D313" s="183"/>
      <c r="E313" s="180"/>
      <c r="F313" s="180"/>
      <c r="G313" s="180"/>
      <c r="H313" s="180"/>
      <c r="I313" s="180"/>
      <c r="J313" s="180"/>
      <c r="K313" s="180"/>
      <c r="L313" s="180"/>
      <c r="M313" s="180"/>
      <c r="N313" s="180"/>
      <c r="O313" s="180"/>
      <c r="P313" s="180"/>
      <c r="Q313" s="180"/>
      <c r="R313" s="180"/>
      <c r="S313" s="180"/>
    </row>
    <row r="314" spans="2:19" ht="12.75">
      <c r="B314" s="183"/>
      <c r="C314" s="183"/>
      <c r="D314" s="183"/>
      <c r="E314" s="180"/>
      <c r="F314" s="180"/>
      <c r="G314" s="180"/>
      <c r="H314" s="180"/>
      <c r="I314" s="180"/>
      <c r="J314" s="180"/>
      <c r="K314" s="180"/>
      <c r="L314" s="180"/>
      <c r="M314" s="180"/>
      <c r="N314" s="180"/>
      <c r="O314" s="180"/>
      <c r="P314" s="180"/>
      <c r="Q314" s="180"/>
      <c r="R314" s="180"/>
      <c r="S314" s="180"/>
    </row>
    <row r="315" spans="2:19" ht="12.75">
      <c r="B315" s="183"/>
      <c r="C315" s="183"/>
      <c r="D315" s="183"/>
      <c r="E315" s="180"/>
      <c r="F315" s="180"/>
      <c r="G315" s="180"/>
      <c r="H315" s="180"/>
      <c r="I315" s="180"/>
      <c r="J315" s="180"/>
      <c r="K315" s="180"/>
      <c r="L315" s="180"/>
      <c r="M315" s="180"/>
      <c r="N315" s="180"/>
      <c r="O315" s="180"/>
      <c r="P315" s="180"/>
      <c r="Q315" s="180"/>
      <c r="R315" s="180"/>
      <c r="S315" s="180"/>
    </row>
    <row r="316" spans="2:19" ht="12.75">
      <c r="B316" s="183"/>
      <c r="C316" s="183"/>
      <c r="D316" s="183"/>
      <c r="E316" s="180"/>
      <c r="F316" s="180"/>
      <c r="G316" s="180"/>
      <c r="H316" s="180"/>
      <c r="I316" s="180"/>
      <c r="J316" s="180"/>
      <c r="K316" s="180"/>
      <c r="L316" s="180"/>
      <c r="M316" s="180"/>
      <c r="N316" s="180"/>
      <c r="O316" s="180"/>
      <c r="P316" s="180"/>
      <c r="Q316" s="180"/>
      <c r="R316" s="180"/>
      <c r="S316" s="180"/>
    </row>
    <row r="317" spans="2:19" ht="12.75">
      <c r="B317" s="183"/>
      <c r="C317" s="183"/>
      <c r="D317" s="183"/>
      <c r="E317" s="180"/>
      <c r="F317" s="180"/>
      <c r="G317" s="180"/>
      <c r="H317" s="180"/>
      <c r="I317" s="180"/>
      <c r="J317" s="180"/>
      <c r="K317" s="180"/>
      <c r="L317" s="180"/>
      <c r="M317" s="180"/>
      <c r="N317" s="180"/>
      <c r="O317" s="180"/>
      <c r="P317" s="180"/>
      <c r="Q317" s="180"/>
      <c r="R317" s="180"/>
      <c r="S317" s="180"/>
    </row>
    <row r="318" spans="2:19" ht="12.75">
      <c r="B318" s="183"/>
      <c r="C318" s="183"/>
      <c r="D318" s="183"/>
      <c r="E318" s="180"/>
      <c r="F318" s="180"/>
      <c r="G318" s="180"/>
      <c r="H318" s="180"/>
      <c r="I318" s="180"/>
      <c r="J318" s="180"/>
      <c r="K318" s="180"/>
      <c r="L318" s="180"/>
      <c r="M318" s="180"/>
      <c r="N318" s="180"/>
      <c r="O318" s="180"/>
      <c r="P318" s="180"/>
      <c r="Q318" s="180"/>
      <c r="R318" s="180"/>
      <c r="S318" s="180"/>
    </row>
    <row r="319" spans="2:19" ht="12.75">
      <c r="B319" s="183"/>
      <c r="C319" s="183"/>
      <c r="D319" s="183"/>
      <c r="E319" s="180"/>
      <c r="F319" s="180"/>
      <c r="G319" s="180"/>
      <c r="H319" s="180"/>
      <c r="I319" s="180"/>
      <c r="J319" s="180"/>
      <c r="K319" s="180"/>
      <c r="L319" s="180"/>
      <c r="M319" s="180"/>
      <c r="N319" s="180"/>
      <c r="O319" s="180"/>
      <c r="P319" s="180"/>
      <c r="Q319" s="180"/>
      <c r="R319" s="180"/>
      <c r="S319" s="180"/>
    </row>
    <row r="320" spans="2:19" ht="12.75">
      <c r="B320" s="183"/>
      <c r="C320" s="183"/>
      <c r="D320" s="183"/>
      <c r="E320" s="180"/>
      <c r="F320" s="180"/>
      <c r="G320" s="180"/>
      <c r="H320" s="180"/>
      <c r="I320" s="180"/>
      <c r="J320" s="180"/>
      <c r="K320" s="180"/>
      <c r="L320" s="180"/>
      <c r="M320" s="180"/>
      <c r="N320" s="180"/>
      <c r="O320" s="180"/>
      <c r="P320" s="180"/>
      <c r="Q320" s="180"/>
      <c r="R320" s="180"/>
      <c r="S320" s="180"/>
    </row>
    <row r="321" spans="2:19" ht="12.75">
      <c r="B321" s="183"/>
      <c r="C321" s="183"/>
      <c r="D321" s="183"/>
      <c r="E321" s="180"/>
      <c r="F321" s="180"/>
      <c r="G321" s="180"/>
      <c r="H321" s="180"/>
      <c r="I321" s="180"/>
      <c r="J321" s="180"/>
      <c r="K321" s="180"/>
      <c r="L321" s="180"/>
      <c r="M321" s="180"/>
      <c r="N321" s="180"/>
      <c r="O321" s="180"/>
      <c r="P321" s="180"/>
      <c r="Q321" s="180"/>
      <c r="R321" s="180"/>
      <c r="S321" s="180"/>
    </row>
    <row r="322" spans="2:19" ht="12.75">
      <c r="B322" s="183"/>
      <c r="C322" s="183"/>
      <c r="D322" s="183"/>
      <c r="E322" s="180"/>
      <c r="F322" s="180"/>
      <c r="G322" s="180"/>
      <c r="H322" s="180"/>
      <c r="I322" s="180"/>
      <c r="J322" s="180"/>
      <c r="K322" s="180"/>
      <c r="L322" s="180"/>
      <c r="M322" s="180"/>
      <c r="N322" s="180"/>
      <c r="O322" s="180"/>
      <c r="P322" s="180"/>
      <c r="Q322" s="180"/>
      <c r="R322" s="180"/>
      <c r="S322" s="180"/>
    </row>
    <row r="323" spans="2:19" ht="12.75">
      <c r="B323" s="183"/>
      <c r="C323" s="183"/>
      <c r="D323" s="183"/>
      <c r="E323" s="180"/>
      <c r="F323" s="180"/>
      <c r="G323" s="180"/>
      <c r="H323" s="180"/>
      <c r="I323" s="180"/>
      <c r="J323" s="180"/>
      <c r="K323" s="180"/>
      <c r="L323" s="180"/>
      <c r="M323" s="180"/>
      <c r="N323" s="180"/>
      <c r="O323" s="180"/>
      <c r="P323" s="180"/>
      <c r="Q323" s="180"/>
      <c r="R323" s="180"/>
      <c r="S323" s="180"/>
    </row>
    <row r="324" spans="2:19" ht="12.75">
      <c r="B324" s="183"/>
      <c r="C324" s="183"/>
      <c r="D324" s="183"/>
      <c r="E324" s="180"/>
      <c r="F324" s="180"/>
      <c r="G324" s="180"/>
      <c r="H324" s="180"/>
      <c r="I324" s="180"/>
      <c r="J324" s="180"/>
      <c r="K324" s="180"/>
      <c r="L324" s="180"/>
      <c r="M324" s="180"/>
      <c r="N324" s="180"/>
      <c r="O324" s="180"/>
      <c r="P324" s="180"/>
      <c r="Q324" s="180"/>
      <c r="R324" s="180"/>
      <c r="S324" s="180"/>
    </row>
    <row r="325" spans="2:19" ht="12.75">
      <c r="B325" s="183"/>
      <c r="C325" s="183"/>
      <c r="D325" s="183"/>
      <c r="E325" s="180"/>
      <c r="F325" s="180"/>
      <c r="G325" s="180"/>
      <c r="H325" s="180"/>
      <c r="I325" s="180"/>
      <c r="J325" s="180"/>
      <c r="K325" s="180"/>
      <c r="L325" s="180"/>
      <c r="M325" s="180"/>
      <c r="N325" s="180"/>
      <c r="O325" s="180"/>
      <c r="P325" s="180"/>
      <c r="Q325" s="180"/>
      <c r="R325" s="180"/>
      <c r="S325" s="180"/>
    </row>
    <row r="326" spans="2:19" ht="12.75">
      <c r="B326" s="183"/>
      <c r="C326" s="183"/>
      <c r="D326" s="183"/>
      <c r="E326" s="180"/>
      <c r="F326" s="180"/>
      <c r="G326" s="180"/>
      <c r="H326" s="180"/>
      <c r="I326" s="180"/>
      <c r="J326" s="180"/>
      <c r="K326" s="180"/>
      <c r="L326" s="180"/>
      <c r="M326" s="180"/>
      <c r="N326" s="180"/>
      <c r="O326" s="180"/>
      <c r="P326" s="180"/>
      <c r="Q326" s="180"/>
      <c r="R326" s="180"/>
      <c r="S326" s="180"/>
    </row>
    <row r="327" spans="2:19" ht="12.75">
      <c r="B327" s="183"/>
      <c r="C327" s="183"/>
      <c r="D327" s="183"/>
      <c r="E327" s="180"/>
      <c r="F327" s="180"/>
      <c r="G327" s="180"/>
      <c r="H327" s="180"/>
      <c r="I327" s="180"/>
      <c r="J327" s="180"/>
      <c r="K327" s="180"/>
      <c r="L327" s="180"/>
      <c r="M327" s="180"/>
      <c r="N327" s="180"/>
      <c r="O327" s="180"/>
      <c r="P327" s="180"/>
      <c r="Q327" s="180"/>
      <c r="R327" s="180"/>
      <c r="S327" s="180"/>
    </row>
    <row r="328" spans="2:19" ht="12.75">
      <c r="B328" s="183"/>
      <c r="C328" s="183"/>
      <c r="D328" s="183"/>
      <c r="E328" s="180"/>
      <c r="F328" s="180"/>
      <c r="G328" s="180"/>
      <c r="H328" s="180"/>
      <c r="I328" s="180"/>
      <c r="J328" s="180"/>
      <c r="K328" s="180"/>
      <c r="L328" s="180"/>
      <c r="M328" s="180"/>
      <c r="N328" s="180"/>
      <c r="O328" s="180"/>
      <c r="P328" s="180"/>
      <c r="Q328" s="180"/>
      <c r="R328" s="180"/>
      <c r="S328" s="180"/>
    </row>
    <row r="329" spans="2:19" ht="12.75">
      <c r="B329" s="183"/>
      <c r="C329" s="183"/>
      <c r="D329" s="183"/>
      <c r="E329" s="180"/>
      <c r="F329" s="180"/>
      <c r="G329" s="180"/>
      <c r="H329" s="180"/>
      <c r="I329" s="180"/>
      <c r="J329" s="180"/>
      <c r="K329" s="180"/>
      <c r="L329" s="180"/>
      <c r="M329" s="180"/>
      <c r="N329" s="180"/>
      <c r="O329" s="180"/>
      <c r="P329" s="180"/>
      <c r="Q329" s="180"/>
      <c r="R329" s="180"/>
      <c r="S329" s="180"/>
    </row>
    <row r="330" spans="2:19" ht="12.75">
      <c r="B330" s="183"/>
      <c r="C330" s="183"/>
      <c r="D330" s="183"/>
      <c r="E330" s="180"/>
      <c r="F330" s="180"/>
      <c r="G330" s="180"/>
      <c r="H330" s="180"/>
      <c r="I330" s="180"/>
      <c r="J330" s="180"/>
      <c r="K330" s="180"/>
      <c r="L330" s="180"/>
      <c r="M330" s="180"/>
      <c r="N330" s="180"/>
      <c r="O330" s="180"/>
      <c r="P330" s="180"/>
      <c r="Q330" s="180"/>
      <c r="R330" s="180"/>
      <c r="S330" s="180"/>
    </row>
    <row r="331" spans="2:19" ht="12.75">
      <c r="B331" s="183"/>
      <c r="C331" s="183"/>
      <c r="D331" s="183"/>
      <c r="E331" s="180"/>
      <c r="F331" s="180"/>
      <c r="G331" s="180"/>
      <c r="H331" s="180"/>
      <c r="I331" s="180"/>
      <c r="J331" s="180"/>
      <c r="K331" s="180"/>
      <c r="L331" s="180"/>
      <c r="M331" s="180"/>
      <c r="N331" s="180"/>
      <c r="O331" s="180"/>
      <c r="P331" s="180"/>
      <c r="Q331" s="180"/>
      <c r="R331" s="180"/>
      <c r="S331" s="180"/>
    </row>
    <row r="332" spans="2:19" ht="12.75">
      <c r="B332" s="183"/>
      <c r="C332" s="183"/>
      <c r="D332" s="183"/>
      <c r="E332" s="180"/>
      <c r="F332" s="180"/>
      <c r="G332" s="180"/>
      <c r="H332" s="180"/>
      <c r="I332" s="180"/>
      <c r="J332" s="180"/>
      <c r="K332" s="180"/>
      <c r="L332" s="180"/>
      <c r="M332" s="180"/>
      <c r="N332" s="180"/>
      <c r="O332" s="180"/>
      <c r="P332" s="180"/>
      <c r="Q332" s="180"/>
      <c r="R332" s="180"/>
      <c r="S332" s="180"/>
    </row>
    <row r="333" spans="2:19" ht="12.75">
      <c r="B333" s="183"/>
      <c r="C333" s="183"/>
      <c r="D333" s="183"/>
      <c r="E333" s="180"/>
      <c r="F333" s="180"/>
      <c r="G333" s="180"/>
      <c r="H333" s="180"/>
      <c r="I333" s="180"/>
      <c r="J333" s="180"/>
      <c r="K333" s="180"/>
      <c r="L333" s="180"/>
      <c r="M333" s="180"/>
      <c r="N333" s="180"/>
      <c r="O333" s="180"/>
      <c r="P333" s="180"/>
      <c r="Q333" s="180"/>
      <c r="R333" s="180"/>
      <c r="S333" s="180"/>
    </row>
    <row r="334" spans="2:19" ht="12.75">
      <c r="B334" s="183"/>
      <c r="C334" s="183"/>
      <c r="D334" s="183"/>
      <c r="E334" s="180"/>
      <c r="F334" s="180"/>
      <c r="G334" s="180"/>
      <c r="H334" s="180"/>
      <c r="I334" s="180"/>
      <c r="J334" s="180"/>
      <c r="K334" s="180"/>
      <c r="L334" s="180"/>
      <c r="M334" s="180"/>
      <c r="N334" s="180"/>
      <c r="O334" s="180"/>
      <c r="P334" s="180"/>
      <c r="Q334" s="180"/>
      <c r="R334" s="180"/>
      <c r="S334" s="180"/>
    </row>
    <row r="335" spans="2:19" ht="12.75">
      <c r="B335" s="183"/>
      <c r="C335" s="183"/>
      <c r="D335" s="183"/>
      <c r="E335" s="180"/>
      <c r="F335" s="180"/>
      <c r="G335" s="180"/>
      <c r="H335" s="180"/>
      <c r="I335" s="180"/>
      <c r="J335" s="180"/>
      <c r="K335" s="180"/>
      <c r="L335" s="180"/>
      <c r="M335" s="180"/>
      <c r="N335" s="180"/>
      <c r="O335" s="180"/>
      <c r="P335" s="180"/>
      <c r="Q335" s="180"/>
      <c r="R335" s="180"/>
      <c r="S335" s="180"/>
    </row>
    <row r="336" spans="2:19" ht="12.75">
      <c r="B336" s="183"/>
      <c r="C336" s="183"/>
      <c r="D336" s="183"/>
      <c r="E336" s="180"/>
      <c r="F336" s="180"/>
      <c r="G336" s="180"/>
      <c r="H336" s="180"/>
      <c r="I336" s="180"/>
      <c r="J336" s="180"/>
      <c r="K336" s="180"/>
      <c r="L336" s="180"/>
      <c r="M336" s="180"/>
      <c r="N336" s="180"/>
      <c r="O336" s="180"/>
      <c r="P336" s="180"/>
      <c r="Q336" s="180"/>
      <c r="R336" s="180"/>
      <c r="S336" s="180"/>
    </row>
    <row r="337" spans="2:19" ht="12.75">
      <c r="B337" s="183"/>
      <c r="C337" s="183"/>
      <c r="D337" s="183"/>
      <c r="E337" s="180"/>
      <c r="F337" s="180"/>
      <c r="G337" s="180"/>
      <c r="H337" s="180"/>
      <c r="I337" s="180"/>
      <c r="J337" s="180"/>
      <c r="K337" s="180"/>
      <c r="L337" s="180"/>
      <c r="M337" s="180"/>
      <c r="N337" s="180"/>
      <c r="O337" s="180"/>
      <c r="P337" s="180"/>
      <c r="Q337" s="180"/>
      <c r="R337" s="180"/>
      <c r="S337" s="180"/>
    </row>
    <row r="338" spans="2:19" ht="12.75">
      <c r="B338" s="183"/>
      <c r="C338" s="183"/>
      <c r="D338" s="183"/>
      <c r="E338" s="180"/>
      <c r="F338" s="180"/>
      <c r="G338" s="180"/>
      <c r="H338" s="180"/>
      <c r="I338" s="180"/>
      <c r="J338" s="180"/>
      <c r="K338" s="180"/>
      <c r="L338" s="180"/>
      <c r="M338" s="180"/>
      <c r="N338" s="180"/>
      <c r="O338" s="180"/>
      <c r="P338" s="180"/>
      <c r="Q338" s="180"/>
      <c r="R338" s="180"/>
      <c r="S338" s="180"/>
    </row>
    <row r="339" spans="2:19" ht="12.75">
      <c r="B339" s="183"/>
      <c r="C339" s="183"/>
      <c r="D339" s="183"/>
      <c r="E339" s="180"/>
      <c r="F339" s="180"/>
      <c r="G339" s="180"/>
      <c r="H339" s="180"/>
      <c r="I339" s="180"/>
      <c r="J339" s="180"/>
      <c r="K339" s="180"/>
      <c r="L339" s="180"/>
      <c r="M339" s="180"/>
      <c r="N339" s="180"/>
      <c r="O339" s="180"/>
      <c r="P339" s="180"/>
      <c r="Q339" s="180"/>
      <c r="R339" s="180"/>
      <c r="S339" s="180"/>
    </row>
    <row r="340" spans="2:19" ht="12.75">
      <c r="B340" s="183"/>
      <c r="C340" s="183"/>
      <c r="D340" s="183"/>
      <c r="E340" s="180"/>
      <c r="F340" s="180"/>
      <c r="G340" s="180"/>
      <c r="H340" s="180"/>
      <c r="I340" s="180"/>
      <c r="J340" s="180"/>
      <c r="K340" s="180"/>
      <c r="L340" s="180"/>
      <c r="M340" s="180"/>
      <c r="N340" s="180"/>
      <c r="O340" s="180"/>
      <c r="P340" s="180"/>
      <c r="Q340" s="180"/>
      <c r="R340" s="180"/>
      <c r="S340" s="180"/>
    </row>
    <row r="341" spans="2:19" ht="12.75">
      <c r="B341" s="183"/>
      <c r="C341" s="183"/>
      <c r="D341" s="183"/>
      <c r="E341" s="180"/>
      <c r="F341" s="180"/>
      <c r="G341" s="180"/>
      <c r="H341" s="180"/>
      <c r="I341" s="180"/>
      <c r="J341" s="180"/>
      <c r="K341" s="180"/>
      <c r="L341" s="180"/>
      <c r="M341" s="180"/>
      <c r="N341" s="180"/>
      <c r="O341" s="180"/>
      <c r="P341" s="180"/>
      <c r="Q341" s="180"/>
      <c r="R341" s="180"/>
      <c r="S341" s="180"/>
    </row>
    <row r="342" spans="2:19" ht="12.75">
      <c r="B342" s="183"/>
      <c r="C342" s="183"/>
      <c r="D342" s="183"/>
      <c r="E342" s="180"/>
      <c r="F342" s="180"/>
      <c r="G342" s="180"/>
      <c r="H342" s="180"/>
      <c r="I342" s="180"/>
      <c r="J342" s="180"/>
      <c r="K342" s="180"/>
      <c r="L342" s="180"/>
      <c r="M342" s="180"/>
      <c r="N342" s="180"/>
      <c r="O342" s="180"/>
      <c r="P342" s="180"/>
      <c r="Q342" s="180"/>
      <c r="R342" s="180"/>
      <c r="S342" s="180"/>
    </row>
    <row r="343" spans="2:19" ht="12.75">
      <c r="B343" s="183"/>
      <c r="C343" s="183"/>
      <c r="D343" s="183"/>
      <c r="E343" s="180"/>
      <c r="F343" s="180"/>
      <c r="G343" s="180"/>
      <c r="H343" s="180"/>
      <c r="I343" s="180"/>
      <c r="J343" s="180"/>
      <c r="K343" s="180"/>
      <c r="L343" s="180"/>
      <c r="M343" s="180"/>
      <c r="N343" s="180"/>
      <c r="O343" s="180"/>
      <c r="P343" s="180"/>
      <c r="Q343" s="180"/>
      <c r="R343" s="180"/>
      <c r="S343" s="180"/>
    </row>
    <row r="344" spans="2:19" ht="12.75">
      <c r="B344" s="183"/>
      <c r="C344" s="183"/>
      <c r="D344" s="183"/>
      <c r="E344" s="180"/>
      <c r="F344" s="180"/>
      <c r="G344" s="180"/>
      <c r="H344" s="180"/>
      <c r="I344" s="180"/>
      <c r="J344" s="180"/>
      <c r="K344" s="180"/>
      <c r="L344" s="180"/>
      <c r="M344" s="180"/>
      <c r="N344" s="180"/>
      <c r="O344" s="180"/>
      <c r="P344" s="180"/>
      <c r="Q344" s="180"/>
      <c r="R344" s="180"/>
      <c r="S344" s="180"/>
    </row>
    <row r="345" spans="2:19" ht="12.75">
      <c r="B345" s="183"/>
      <c r="C345" s="183"/>
      <c r="D345" s="183"/>
      <c r="E345" s="180"/>
      <c r="F345" s="180"/>
      <c r="G345" s="180"/>
      <c r="H345" s="180"/>
      <c r="I345" s="180"/>
      <c r="J345" s="180"/>
      <c r="K345" s="180"/>
      <c r="L345" s="180"/>
      <c r="M345" s="180"/>
      <c r="N345" s="180"/>
      <c r="O345" s="180"/>
      <c r="P345" s="180"/>
      <c r="Q345" s="180"/>
      <c r="R345" s="180"/>
      <c r="S345" s="180"/>
    </row>
    <row r="346" spans="2:19" ht="12.75">
      <c r="B346" s="183"/>
      <c r="C346" s="183"/>
      <c r="D346" s="183"/>
      <c r="E346" s="180"/>
      <c r="F346" s="180"/>
      <c r="G346" s="180"/>
      <c r="H346" s="180"/>
      <c r="I346" s="180"/>
      <c r="J346" s="180"/>
      <c r="K346" s="180"/>
      <c r="L346" s="180"/>
      <c r="M346" s="180"/>
      <c r="N346" s="180"/>
      <c r="O346" s="180"/>
      <c r="P346" s="180"/>
      <c r="Q346" s="180"/>
      <c r="R346" s="180"/>
      <c r="S346" s="180"/>
    </row>
    <row r="347" spans="2:19" ht="12.75">
      <c r="B347" s="183"/>
      <c r="C347" s="183"/>
      <c r="D347" s="183"/>
      <c r="E347" s="180"/>
      <c r="F347" s="180"/>
      <c r="G347" s="180"/>
      <c r="H347" s="180"/>
      <c r="I347" s="180"/>
      <c r="J347" s="180"/>
      <c r="K347" s="180"/>
      <c r="L347" s="180"/>
      <c r="M347" s="180"/>
      <c r="N347" s="180"/>
      <c r="O347" s="180"/>
      <c r="P347" s="180"/>
      <c r="Q347" s="180"/>
      <c r="R347" s="180"/>
      <c r="S347" s="180"/>
    </row>
    <row r="348" spans="2:19" ht="12.75">
      <c r="B348" s="183"/>
      <c r="C348" s="183"/>
      <c r="D348" s="183"/>
      <c r="E348" s="180"/>
      <c r="F348" s="180"/>
      <c r="G348" s="180"/>
      <c r="H348" s="180"/>
      <c r="I348" s="180"/>
      <c r="J348" s="180"/>
      <c r="K348" s="180"/>
      <c r="L348" s="180"/>
      <c r="M348" s="180"/>
      <c r="N348" s="180"/>
      <c r="O348" s="180"/>
      <c r="P348" s="180"/>
      <c r="Q348" s="180"/>
      <c r="R348" s="180"/>
      <c r="S348" s="180"/>
    </row>
    <row r="349" spans="2:19" ht="12.75">
      <c r="B349" s="183"/>
      <c r="C349" s="183"/>
      <c r="D349" s="183"/>
      <c r="E349" s="180"/>
      <c r="F349" s="180"/>
      <c r="G349" s="180"/>
      <c r="H349" s="180"/>
      <c r="I349" s="180"/>
      <c r="J349" s="180"/>
      <c r="K349" s="180"/>
      <c r="L349" s="180"/>
      <c r="M349" s="180"/>
      <c r="N349" s="180"/>
      <c r="O349" s="180"/>
      <c r="P349" s="180"/>
      <c r="Q349" s="180"/>
      <c r="R349" s="180"/>
      <c r="S349" s="180"/>
    </row>
    <row r="350" spans="2:19" ht="12.75">
      <c r="B350" s="183"/>
      <c r="C350" s="183"/>
      <c r="D350" s="183"/>
      <c r="E350" s="180"/>
      <c r="F350" s="180"/>
      <c r="G350" s="180"/>
      <c r="H350" s="180"/>
      <c r="I350" s="180"/>
      <c r="J350" s="180"/>
      <c r="K350" s="180"/>
      <c r="L350" s="180"/>
      <c r="M350" s="180"/>
      <c r="N350" s="180"/>
      <c r="O350" s="180"/>
      <c r="P350" s="180"/>
      <c r="Q350" s="180"/>
      <c r="R350" s="180"/>
      <c r="S350" s="180"/>
    </row>
    <row r="351" spans="2:19" ht="12.75">
      <c r="B351" s="183"/>
      <c r="C351" s="183"/>
      <c r="D351" s="183"/>
      <c r="E351" s="180"/>
      <c r="F351" s="180"/>
      <c r="G351" s="180"/>
      <c r="H351" s="180"/>
      <c r="I351" s="180"/>
      <c r="J351" s="180"/>
      <c r="K351" s="180"/>
      <c r="L351" s="180"/>
      <c r="M351" s="180"/>
      <c r="N351" s="180"/>
      <c r="O351" s="180"/>
      <c r="P351" s="180"/>
      <c r="Q351" s="180"/>
      <c r="R351" s="180"/>
      <c r="S351" s="180"/>
    </row>
    <row r="352" spans="2:19" ht="12.75">
      <c r="B352" s="183"/>
      <c r="C352" s="183"/>
      <c r="D352" s="183"/>
      <c r="E352" s="180"/>
      <c r="F352" s="180"/>
      <c r="G352" s="180"/>
      <c r="H352" s="180"/>
      <c r="I352" s="180"/>
      <c r="J352" s="180"/>
      <c r="K352" s="180"/>
      <c r="L352" s="180"/>
      <c r="M352" s="180"/>
      <c r="N352" s="180"/>
      <c r="O352" s="180"/>
      <c r="P352" s="180"/>
      <c r="Q352" s="180"/>
      <c r="R352" s="180"/>
      <c r="S352" s="180"/>
    </row>
    <row r="353" spans="2:19" ht="12.75">
      <c r="B353" s="183"/>
      <c r="C353" s="183"/>
      <c r="D353" s="183"/>
      <c r="E353" s="180"/>
      <c r="F353" s="180"/>
      <c r="G353" s="180"/>
      <c r="H353" s="180"/>
      <c r="I353" s="180"/>
      <c r="J353" s="180"/>
      <c r="K353" s="180"/>
      <c r="L353" s="180"/>
      <c r="M353" s="180"/>
      <c r="N353" s="180"/>
      <c r="O353" s="180"/>
      <c r="P353" s="180"/>
      <c r="Q353" s="180"/>
      <c r="R353" s="180"/>
      <c r="S353" s="180"/>
    </row>
    <row r="354" spans="2:19" ht="12.75">
      <c r="B354" s="183"/>
      <c r="C354" s="183"/>
      <c r="D354" s="183"/>
      <c r="E354" s="180"/>
      <c r="F354" s="180"/>
      <c r="G354" s="180"/>
      <c r="H354" s="180"/>
      <c r="I354" s="180"/>
      <c r="J354" s="180"/>
      <c r="K354" s="180"/>
      <c r="L354" s="180"/>
      <c r="M354" s="180"/>
      <c r="N354" s="180"/>
      <c r="O354" s="180"/>
      <c r="P354" s="180"/>
      <c r="Q354" s="180"/>
      <c r="R354" s="180"/>
      <c r="S354" s="180"/>
    </row>
    <row r="355" spans="2:19" ht="12.75">
      <c r="B355" s="183"/>
      <c r="C355" s="183"/>
      <c r="D355" s="183"/>
      <c r="E355" s="180"/>
      <c r="F355" s="180"/>
      <c r="G355" s="180"/>
      <c r="H355" s="180"/>
      <c r="I355" s="180"/>
      <c r="J355" s="180"/>
      <c r="K355" s="180"/>
      <c r="L355" s="180"/>
      <c r="M355" s="180"/>
      <c r="N355" s="180"/>
      <c r="O355" s="180"/>
      <c r="P355" s="180"/>
      <c r="Q355" s="180"/>
      <c r="R355" s="180"/>
      <c r="S355" s="180"/>
    </row>
    <row r="356" spans="2:19" ht="12.75">
      <c r="B356" s="183"/>
      <c r="C356" s="183"/>
      <c r="D356" s="183"/>
      <c r="E356" s="180"/>
      <c r="F356" s="180"/>
      <c r="G356" s="180"/>
      <c r="H356" s="180"/>
      <c r="I356" s="180"/>
      <c r="J356" s="180"/>
      <c r="K356" s="180"/>
      <c r="L356" s="180"/>
      <c r="M356" s="180"/>
      <c r="N356" s="180"/>
      <c r="O356" s="180"/>
      <c r="P356" s="180"/>
      <c r="Q356" s="180"/>
      <c r="R356" s="180"/>
      <c r="S356" s="180"/>
    </row>
    <row r="357" spans="2:19" ht="12.75">
      <c r="B357" s="183"/>
      <c r="C357" s="183"/>
      <c r="D357" s="183"/>
      <c r="E357" s="180"/>
      <c r="F357" s="180"/>
      <c r="G357" s="180"/>
      <c r="H357" s="180"/>
      <c r="I357" s="180"/>
      <c r="J357" s="180"/>
      <c r="K357" s="180"/>
      <c r="L357" s="180"/>
      <c r="M357" s="180"/>
      <c r="N357" s="180"/>
      <c r="O357" s="180"/>
      <c r="P357" s="180"/>
      <c r="Q357" s="180"/>
      <c r="R357" s="180"/>
      <c r="S357" s="180"/>
    </row>
    <row r="358" spans="2:19" ht="12.75">
      <c r="B358" s="183"/>
      <c r="C358" s="183"/>
      <c r="D358" s="183"/>
      <c r="E358" s="180"/>
      <c r="F358" s="180"/>
      <c r="G358" s="180"/>
      <c r="H358" s="180"/>
      <c r="I358" s="180"/>
      <c r="J358" s="180"/>
      <c r="K358" s="180"/>
      <c r="L358" s="180"/>
      <c r="M358" s="180"/>
      <c r="N358" s="180"/>
      <c r="O358" s="180"/>
      <c r="P358" s="180"/>
      <c r="Q358" s="180"/>
      <c r="R358" s="180"/>
      <c r="S358" s="180"/>
    </row>
    <row r="359" spans="2:19" ht="12.75">
      <c r="B359" s="183"/>
      <c r="C359" s="183"/>
      <c r="D359" s="183"/>
      <c r="E359" s="180"/>
      <c r="F359" s="180"/>
      <c r="G359" s="180"/>
      <c r="H359" s="180"/>
      <c r="I359" s="180"/>
      <c r="J359" s="180"/>
      <c r="K359" s="180"/>
      <c r="L359" s="180"/>
      <c r="M359" s="180"/>
      <c r="N359" s="180"/>
      <c r="O359" s="180"/>
      <c r="P359" s="180"/>
      <c r="Q359" s="180"/>
      <c r="R359" s="180"/>
      <c r="S359" s="180"/>
    </row>
    <row r="360" spans="2:19" ht="12.75">
      <c r="B360" s="183"/>
      <c r="C360" s="183"/>
      <c r="D360" s="183"/>
      <c r="E360" s="180"/>
      <c r="F360" s="180"/>
      <c r="G360" s="180"/>
      <c r="H360" s="180"/>
      <c r="I360" s="180"/>
      <c r="J360" s="180"/>
      <c r="K360" s="180"/>
      <c r="L360" s="180"/>
      <c r="M360" s="180"/>
      <c r="N360" s="180"/>
      <c r="O360" s="180"/>
      <c r="P360" s="180"/>
      <c r="Q360" s="180"/>
      <c r="R360" s="180"/>
      <c r="S360" s="180"/>
    </row>
    <row r="361" spans="2:19" ht="12.75">
      <c r="B361" s="183"/>
      <c r="C361" s="183"/>
      <c r="D361" s="183"/>
      <c r="E361" s="180"/>
      <c r="F361" s="180"/>
      <c r="G361" s="180"/>
      <c r="H361" s="180"/>
      <c r="I361" s="180"/>
      <c r="J361" s="180"/>
      <c r="K361" s="180"/>
      <c r="L361" s="180"/>
      <c r="M361" s="180"/>
      <c r="N361" s="180"/>
      <c r="O361" s="180"/>
      <c r="P361" s="180"/>
      <c r="Q361" s="180"/>
      <c r="R361" s="180"/>
      <c r="S361" s="180"/>
    </row>
    <row r="362" spans="2:19" ht="12.75">
      <c r="B362" s="183"/>
      <c r="C362" s="183"/>
      <c r="D362" s="183"/>
      <c r="E362" s="180"/>
      <c r="F362" s="180"/>
      <c r="G362" s="180"/>
      <c r="H362" s="180"/>
      <c r="I362" s="180"/>
      <c r="J362" s="180"/>
      <c r="K362" s="180"/>
      <c r="L362" s="180"/>
      <c r="M362" s="180"/>
      <c r="N362" s="180"/>
      <c r="O362" s="180"/>
      <c r="P362" s="180"/>
      <c r="Q362" s="180"/>
      <c r="R362" s="180"/>
      <c r="S362" s="180"/>
    </row>
    <row r="363" spans="2:19" ht="12.75">
      <c r="B363" s="183"/>
      <c r="C363" s="183"/>
      <c r="D363" s="183"/>
      <c r="E363" s="180"/>
      <c r="F363" s="180"/>
      <c r="G363" s="180"/>
      <c r="H363" s="180"/>
      <c r="I363" s="180"/>
      <c r="J363" s="180"/>
      <c r="K363" s="180"/>
      <c r="L363" s="180"/>
      <c r="M363" s="180"/>
      <c r="N363" s="180"/>
      <c r="O363" s="180"/>
      <c r="P363" s="180"/>
      <c r="Q363" s="180"/>
      <c r="R363" s="180"/>
      <c r="S363" s="180"/>
    </row>
    <row r="364" spans="2:19" ht="12.75">
      <c r="B364" s="183"/>
      <c r="C364" s="183"/>
      <c r="D364" s="183"/>
      <c r="E364" s="180"/>
      <c r="F364" s="180"/>
      <c r="G364" s="180"/>
      <c r="H364" s="180"/>
      <c r="I364" s="180"/>
      <c r="J364" s="180"/>
      <c r="K364" s="180"/>
      <c r="L364" s="180"/>
      <c r="M364" s="180"/>
      <c r="N364" s="180"/>
      <c r="O364" s="180"/>
      <c r="P364" s="180"/>
      <c r="Q364" s="180"/>
      <c r="R364" s="180"/>
      <c r="S364" s="180"/>
    </row>
    <row r="365" spans="2:19" ht="12.75">
      <c r="B365" s="183"/>
      <c r="C365" s="183"/>
      <c r="D365" s="183"/>
      <c r="E365" s="180"/>
      <c r="F365" s="180"/>
      <c r="G365" s="180"/>
      <c r="H365" s="180"/>
      <c r="I365" s="180"/>
      <c r="J365" s="180"/>
      <c r="K365" s="180"/>
      <c r="L365" s="180"/>
      <c r="M365" s="180"/>
      <c r="N365" s="180"/>
      <c r="O365" s="180"/>
      <c r="P365" s="180"/>
      <c r="Q365" s="180"/>
      <c r="R365" s="180"/>
      <c r="S365" s="180"/>
    </row>
    <row r="366" spans="2:19" ht="12.75">
      <c r="B366" s="183"/>
      <c r="C366" s="183"/>
      <c r="D366" s="183"/>
      <c r="E366" s="180"/>
      <c r="F366" s="180"/>
      <c r="G366" s="180"/>
      <c r="H366" s="180"/>
      <c r="I366" s="180"/>
      <c r="J366" s="180"/>
      <c r="K366" s="180"/>
      <c r="L366" s="180"/>
      <c r="M366" s="180"/>
      <c r="N366" s="180"/>
      <c r="O366" s="180"/>
      <c r="P366" s="180"/>
      <c r="Q366" s="180"/>
      <c r="R366" s="180"/>
      <c r="S366" s="180"/>
    </row>
    <row r="367" spans="2:19" ht="12.75">
      <c r="B367" s="183"/>
      <c r="C367" s="183"/>
      <c r="D367" s="183"/>
      <c r="E367" s="180"/>
      <c r="F367" s="180"/>
      <c r="G367" s="180"/>
      <c r="H367" s="180"/>
      <c r="I367" s="180"/>
      <c r="J367" s="180"/>
      <c r="K367" s="180"/>
      <c r="L367" s="180"/>
      <c r="M367" s="180"/>
      <c r="N367" s="180"/>
      <c r="O367" s="180"/>
      <c r="P367" s="180"/>
      <c r="Q367" s="180"/>
      <c r="R367" s="180"/>
      <c r="S367" s="180"/>
    </row>
    <row r="368" spans="2:19" ht="12.75">
      <c r="B368" s="183"/>
      <c r="C368" s="183"/>
      <c r="D368" s="183"/>
      <c r="E368" s="180"/>
      <c r="F368" s="180"/>
      <c r="G368" s="180"/>
      <c r="H368" s="180"/>
      <c r="I368" s="180"/>
      <c r="J368" s="180"/>
      <c r="K368" s="180"/>
      <c r="L368" s="180"/>
      <c r="M368" s="180"/>
      <c r="N368" s="180"/>
      <c r="O368" s="180"/>
      <c r="P368" s="180"/>
      <c r="Q368" s="180"/>
      <c r="R368" s="180"/>
      <c r="S368" s="180"/>
    </row>
    <row r="369" spans="2:19" ht="12.75">
      <c r="B369" s="183"/>
      <c r="C369" s="183"/>
      <c r="D369" s="183"/>
      <c r="E369" s="180"/>
      <c r="F369" s="180"/>
      <c r="G369" s="180"/>
      <c r="H369" s="180"/>
      <c r="I369" s="180"/>
      <c r="J369" s="180"/>
      <c r="K369" s="180"/>
      <c r="L369" s="180"/>
      <c r="M369" s="180"/>
      <c r="N369" s="180"/>
      <c r="O369" s="180"/>
      <c r="P369" s="180"/>
      <c r="Q369" s="180"/>
      <c r="R369" s="180"/>
      <c r="S369" s="180"/>
    </row>
    <row r="370" spans="2:19" ht="12.75">
      <c r="B370" s="183"/>
      <c r="C370" s="183"/>
      <c r="D370" s="183"/>
      <c r="E370" s="180"/>
      <c r="F370" s="180"/>
      <c r="G370" s="180"/>
      <c r="H370" s="180"/>
      <c r="I370" s="180"/>
      <c r="J370" s="180"/>
      <c r="K370" s="180"/>
      <c r="L370" s="180"/>
      <c r="M370" s="180"/>
      <c r="N370" s="180"/>
      <c r="O370" s="180"/>
      <c r="P370" s="180"/>
      <c r="Q370" s="180"/>
      <c r="R370" s="180"/>
      <c r="S370" s="180"/>
    </row>
    <row r="371" spans="2:19" ht="12.75">
      <c r="B371" s="183"/>
      <c r="C371" s="183"/>
      <c r="D371" s="183"/>
      <c r="E371" s="180"/>
      <c r="F371" s="180"/>
      <c r="G371" s="180"/>
      <c r="H371" s="180"/>
      <c r="I371" s="180"/>
      <c r="J371" s="180"/>
      <c r="K371" s="180"/>
      <c r="L371" s="180"/>
      <c r="M371" s="180"/>
      <c r="N371" s="180"/>
      <c r="O371" s="180"/>
      <c r="P371" s="180"/>
      <c r="Q371" s="180"/>
      <c r="R371" s="180"/>
      <c r="S371" s="180"/>
    </row>
    <row r="372" spans="2:19" ht="12.75">
      <c r="B372" s="183"/>
      <c r="C372" s="183"/>
      <c r="D372" s="183"/>
      <c r="E372" s="180"/>
      <c r="F372" s="180"/>
      <c r="G372" s="180"/>
      <c r="H372" s="180"/>
      <c r="I372" s="180"/>
      <c r="J372" s="180"/>
      <c r="K372" s="180"/>
      <c r="L372" s="180"/>
      <c r="M372" s="180"/>
      <c r="N372" s="180"/>
      <c r="O372" s="180"/>
      <c r="P372" s="180"/>
      <c r="Q372" s="180"/>
      <c r="R372" s="180"/>
      <c r="S372" s="180"/>
    </row>
    <row r="373" spans="2:19" ht="12.75">
      <c r="B373" s="183"/>
      <c r="C373" s="183"/>
      <c r="D373" s="183"/>
      <c r="E373" s="180"/>
      <c r="F373" s="180"/>
      <c r="G373" s="180"/>
      <c r="H373" s="180"/>
      <c r="I373" s="180"/>
      <c r="J373" s="180"/>
      <c r="K373" s="180"/>
      <c r="L373" s="180"/>
      <c r="M373" s="180"/>
      <c r="N373" s="180"/>
      <c r="O373" s="180"/>
      <c r="P373" s="180"/>
      <c r="Q373" s="180"/>
      <c r="R373" s="180"/>
      <c r="S373" s="180"/>
    </row>
    <row r="374" spans="2:19" ht="12.75">
      <c r="B374" s="183"/>
      <c r="C374" s="183"/>
      <c r="D374" s="183"/>
      <c r="E374" s="180"/>
      <c r="F374" s="180"/>
      <c r="G374" s="180"/>
      <c r="H374" s="180"/>
      <c r="I374" s="180"/>
      <c r="J374" s="180"/>
      <c r="K374" s="180"/>
      <c r="L374" s="180"/>
      <c r="M374" s="180"/>
      <c r="N374" s="180"/>
      <c r="O374" s="180"/>
      <c r="P374" s="180"/>
      <c r="Q374" s="180"/>
      <c r="R374" s="180"/>
      <c r="S374" s="180"/>
    </row>
    <row r="375" spans="2:19" ht="12.75">
      <c r="B375" s="183"/>
      <c r="C375" s="183"/>
      <c r="D375" s="183"/>
      <c r="E375" s="180"/>
      <c r="F375" s="180"/>
      <c r="G375" s="180"/>
      <c r="H375" s="180"/>
      <c r="I375" s="180"/>
      <c r="J375" s="180"/>
      <c r="K375" s="180"/>
      <c r="L375" s="180"/>
      <c r="M375" s="180"/>
      <c r="N375" s="180"/>
      <c r="O375" s="180"/>
      <c r="P375" s="180"/>
      <c r="Q375" s="180"/>
      <c r="R375" s="180"/>
      <c r="S375" s="180"/>
    </row>
    <row r="376" spans="2:19" ht="12.75">
      <c r="B376" s="183"/>
      <c r="C376" s="183"/>
      <c r="D376" s="183"/>
      <c r="E376" s="180"/>
      <c r="F376" s="180"/>
      <c r="G376" s="180"/>
      <c r="H376" s="180"/>
      <c r="I376" s="180"/>
      <c r="J376" s="180"/>
      <c r="K376" s="180"/>
      <c r="L376" s="180"/>
      <c r="M376" s="180"/>
      <c r="N376" s="180"/>
      <c r="O376" s="180"/>
      <c r="P376" s="180"/>
      <c r="Q376" s="180"/>
      <c r="R376" s="180"/>
      <c r="S376" s="180"/>
    </row>
    <row r="377" spans="2:19" ht="12.75">
      <c r="B377" s="183"/>
      <c r="C377" s="183"/>
      <c r="D377" s="183"/>
      <c r="E377" s="180"/>
      <c r="F377" s="180"/>
      <c r="G377" s="180"/>
      <c r="H377" s="180"/>
      <c r="I377" s="180"/>
      <c r="J377" s="180"/>
      <c r="K377" s="180"/>
      <c r="L377" s="180"/>
      <c r="M377" s="180"/>
      <c r="N377" s="180"/>
      <c r="O377" s="180"/>
      <c r="P377" s="180"/>
      <c r="Q377" s="180"/>
      <c r="R377" s="180"/>
      <c r="S377" s="180"/>
    </row>
    <row r="378" spans="2:19" ht="12.75">
      <c r="B378" s="183"/>
      <c r="C378" s="183"/>
      <c r="D378" s="183"/>
      <c r="E378" s="180"/>
      <c r="F378" s="180"/>
      <c r="G378" s="180"/>
      <c r="H378" s="180"/>
      <c r="I378" s="180"/>
      <c r="J378" s="180"/>
      <c r="K378" s="180"/>
      <c r="L378" s="180"/>
      <c r="M378" s="180"/>
      <c r="N378" s="180"/>
      <c r="O378" s="180"/>
      <c r="P378" s="180"/>
      <c r="Q378" s="180"/>
      <c r="R378" s="180"/>
      <c r="S378" s="180"/>
    </row>
    <row r="379" spans="2:19" ht="12.75">
      <c r="B379" s="183"/>
      <c r="C379" s="183"/>
      <c r="D379" s="183"/>
      <c r="E379" s="180"/>
      <c r="F379" s="180"/>
      <c r="G379" s="180"/>
      <c r="H379" s="180"/>
      <c r="I379" s="180"/>
      <c r="J379" s="180"/>
      <c r="K379" s="180"/>
      <c r="L379" s="180"/>
      <c r="M379" s="180"/>
      <c r="N379" s="180"/>
      <c r="O379" s="180"/>
      <c r="P379" s="180"/>
      <c r="Q379" s="180"/>
      <c r="R379" s="180"/>
      <c r="S379" s="180"/>
    </row>
    <row r="380" spans="2:19" ht="12.75">
      <c r="B380" s="183"/>
      <c r="C380" s="183"/>
      <c r="D380" s="183"/>
      <c r="E380" s="180"/>
      <c r="F380" s="180"/>
      <c r="G380" s="180"/>
      <c r="H380" s="180"/>
      <c r="I380" s="180"/>
      <c r="J380" s="180"/>
      <c r="K380" s="180"/>
      <c r="L380" s="180"/>
      <c r="M380" s="180"/>
      <c r="N380" s="180"/>
      <c r="O380" s="180"/>
      <c r="P380" s="180"/>
      <c r="Q380" s="180"/>
      <c r="R380" s="180"/>
      <c r="S380" s="180"/>
    </row>
    <row r="381" spans="2:19" ht="12.75">
      <c r="B381" s="183"/>
      <c r="C381" s="183"/>
      <c r="D381" s="183"/>
      <c r="E381" s="180"/>
      <c r="F381" s="180"/>
      <c r="G381" s="180"/>
      <c r="H381" s="180"/>
      <c r="I381" s="180"/>
      <c r="J381" s="180"/>
      <c r="K381" s="180"/>
      <c r="L381" s="180"/>
      <c r="M381" s="180"/>
      <c r="N381" s="180"/>
      <c r="O381" s="180"/>
      <c r="P381" s="180"/>
      <c r="Q381" s="180"/>
      <c r="R381" s="180"/>
      <c r="S381" s="180"/>
    </row>
    <row r="382" spans="2:19" ht="12.75">
      <c r="B382" s="183"/>
      <c r="C382" s="183"/>
      <c r="D382" s="183"/>
      <c r="E382" s="180"/>
      <c r="F382" s="180"/>
      <c r="G382" s="180"/>
      <c r="H382" s="180"/>
      <c r="I382" s="180"/>
      <c r="J382" s="180"/>
      <c r="K382" s="180"/>
      <c r="L382" s="180"/>
      <c r="M382" s="180"/>
      <c r="N382" s="180"/>
      <c r="O382" s="180"/>
      <c r="P382" s="180"/>
      <c r="Q382" s="180"/>
      <c r="R382" s="180"/>
      <c r="S382" s="180"/>
    </row>
    <row r="383" spans="2:19" ht="12.75">
      <c r="B383" s="183"/>
      <c r="C383" s="183"/>
      <c r="D383" s="183"/>
      <c r="E383" s="180"/>
      <c r="F383" s="180"/>
      <c r="G383" s="180"/>
      <c r="H383" s="180"/>
      <c r="I383" s="180"/>
      <c r="J383" s="180"/>
      <c r="K383" s="180"/>
      <c r="L383" s="180"/>
      <c r="M383" s="180"/>
      <c r="N383" s="180"/>
      <c r="O383" s="180"/>
      <c r="P383" s="180"/>
      <c r="Q383" s="180"/>
      <c r="R383" s="180"/>
      <c r="S383" s="180"/>
    </row>
    <row r="384" spans="2:19" ht="12.75">
      <c r="B384" s="183"/>
      <c r="C384" s="183"/>
      <c r="D384" s="183"/>
      <c r="E384" s="180"/>
      <c r="F384" s="180"/>
      <c r="G384" s="180"/>
      <c r="H384" s="180"/>
      <c r="I384" s="180"/>
      <c r="J384" s="180"/>
      <c r="K384" s="180"/>
      <c r="L384" s="180"/>
      <c r="M384" s="180"/>
      <c r="N384" s="180"/>
      <c r="O384" s="180"/>
      <c r="P384" s="180"/>
      <c r="Q384" s="180"/>
      <c r="R384" s="180"/>
      <c r="S384" s="180"/>
    </row>
    <row r="385" spans="2:19" ht="12.75">
      <c r="B385" s="183"/>
      <c r="C385" s="183"/>
      <c r="D385" s="183"/>
      <c r="E385" s="180"/>
      <c r="F385" s="180"/>
      <c r="G385" s="180"/>
      <c r="H385" s="180"/>
      <c r="I385" s="180"/>
      <c r="J385" s="180"/>
      <c r="K385" s="180"/>
      <c r="L385" s="180"/>
      <c r="M385" s="180"/>
      <c r="N385" s="180"/>
      <c r="O385" s="180"/>
      <c r="P385" s="180"/>
      <c r="Q385" s="180"/>
      <c r="R385" s="180"/>
      <c r="S385" s="180"/>
    </row>
    <row r="386" spans="2:19" ht="12.75">
      <c r="B386" s="183"/>
      <c r="C386" s="183"/>
      <c r="D386" s="183"/>
      <c r="E386" s="180"/>
      <c r="F386" s="180"/>
      <c r="G386" s="180"/>
      <c r="H386" s="180"/>
      <c r="I386" s="180"/>
      <c r="J386" s="180"/>
      <c r="K386" s="180"/>
      <c r="L386" s="180"/>
      <c r="M386" s="180"/>
      <c r="N386" s="180"/>
      <c r="O386" s="180"/>
      <c r="P386" s="180"/>
      <c r="Q386" s="180"/>
      <c r="R386" s="180"/>
      <c r="S386" s="180"/>
    </row>
    <row r="387" spans="2:19" ht="12.75">
      <c r="B387" s="183"/>
      <c r="C387" s="183"/>
      <c r="D387" s="183"/>
      <c r="E387" s="180"/>
      <c r="F387" s="180"/>
      <c r="G387" s="180"/>
      <c r="H387" s="180"/>
      <c r="I387" s="180"/>
      <c r="J387" s="180"/>
      <c r="K387" s="180"/>
      <c r="L387" s="180"/>
      <c r="M387" s="180"/>
      <c r="N387" s="180"/>
      <c r="O387" s="180"/>
      <c r="P387" s="180"/>
      <c r="Q387" s="180"/>
      <c r="R387" s="180"/>
      <c r="S387" s="180"/>
    </row>
    <row r="388" spans="2:19" ht="12.75">
      <c r="B388" s="183"/>
      <c r="C388" s="183"/>
      <c r="D388" s="183"/>
      <c r="E388" s="180"/>
      <c r="F388" s="180"/>
      <c r="G388" s="180"/>
      <c r="H388" s="180"/>
      <c r="I388" s="180"/>
      <c r="J388" s="180"/>
      <c r="K388" s="180"/>
      <c r="L388" s="180"/>
      <c r="M388" s="180"/>
      <c r="N388" s="180"/>
      <c r="O388" s="180"/>
      <c r="P388" s="180"/>
      <c r="Q388" s="180"/>
      <c r="R388" s="180"/>
      <c r="S388" s="180"/>
    </row>
    <row r="389" spans="2:19" ht="12.75">
      <c r="B389" s="183"/>
      <c r="C389" s="183"/>
      <c r="D389" s="183"/>
      <c r="E389" s="180"/>
      <c r="F389" s="180"/>
      <c r="G389" s="180"/>
      <c r="H389" s="180"/>
      <c r="I389" s="180"/>
      <c r="J389" s="180"/>
      <c r="K389" s="180"/>
      <c r="L389" s="180"/>
      <c r="M389" s="180"/>
      <c r="N389" s="180"/>
      <c r="O389" s="180"/>
      <c r="P389" s="180"/>
      <c r="Q389" s="180"/>
      <c r="R389" s="180"/>
      <c r="S389" s="180"/>
    </row>
    <row r="390" spans="2:19" ht="12.75">
      <c r="B390" s="183"/>
      <c r="C390" s="183"/>
      <c r="D390" s="183"/>
      <c r="E390" s="180"/>
      <c r="F390" s="180"/>
      <c r="G390" s="180"/>
      <c r="H390" s="180"/>
      <c r="I390" s="180"/>
      <c r="J390" s="180"/>
      <c r="K390" s="180"/>
      <c r="L390" s="180"/>
      <c r="M390" s="180"/>
      <c r="N390" s="180"/>
      <c r="O390" s="180"/>
      <c r="P390" s="180"/>
      <c r="Q390" s="180"/>
      <c r="R390" s="180"/>
      <c r="S390" s="180"/>
    </row>
    <row r="391" spans="2:19" ht="12.75">
      <c r="B391" s="183"/>
      <c r="C391" s="183"/>
      <c r="D391" s="183"/>
      <c r="E391" s="180"/>
      <c r="F391" s="180"/>
      <c r="G391" s="180"/>
      <c r="H391" s="180"/>
      <c r="I391" s="180"/>
      <c r="J391" s="180"/>
      <c r="K391" s="180"/>
      <c r="L391" s="180"/>
      <c r="M391" s="180"/>
      <c r="N391" s="180"/>
      <c r="O391" s="180"/>
      <c r="P391" s="180"/>
      <c r="Q391" s="180"/>
      <c r="R391" s="180"/>
      <c r="S391" s="180"/>
    </row>
    <row r="392" spans="2:19" ht="12.75">
      <c r="B392" s="183"/>
      <c r="C392" s="183"/>
      <c r="D392" s="183"/>
      <c r="E392" s="180"/>
      <c r="F392" s="180"/>
      <c r="G392" s="180"/>
      <c r="H392" s="180"/>
      <c r="I392" s="180"/>
      <c r="J392" s="180"/>
      <c r="K392" s="180"/>
      <c r="L392" s="180"/>
      <c r="M392" s="180"/>
      <c r="N392" s="180"/>
      <c r="O392" s="180"/>
      <c r="P392" s="180"/>
      <c r="Q392" s="180"/>
      <c r="R392" s="180"/>
      <c r="S392" s="180"/>
    </row>
    <row r="393" spans="2:19" ht="12.75">
      <c r="B393" s="183"/>
      <c r="C393" s="183"/>
      <c r="D393" s="183"/>
      <c r="E393" s="180"/>
      <c r="F393" s="180"/>
      <c r="G393" s="180"/>
      <c r="H393" s="180"/>
      <c r="I393" s="180"/>
      <c r="J393" s="180"/>
      <c r="K393" s="180"/>
      <c r="L393" s="180"/>
      <c r="M393" s="180"/>
      <c r="N393" s="180"/>
      <c r="O393" s="180"/>
      <c r="P393" s="180"/>
      <c r="Q393" s="180"/>
      <c r="R393" s="180"/>
      <c r="S393" s="180"/>
    </row>
    <row r="394" spans="2:19" ht="12.75">
      <c r="B394" s="183"/>
      <c r="C394" s="183"/>
      <c r="D394" s="183"/>
      <c r="E394" s="180"/>
      <c r="F394" s="180"/>
      <c r="G394" s="180"/>
      <c r="H394" s="180"/>
      <c r="I394" s="180"/>
      <c r="J394" s="180"/>
      <c r="K394" s="180"/>
      <c r="L394" s="180"/>
      <c r="M394" s="180"/>
      <c r="N394" s="180"/>
      <c r="O394" s="180"/>
      <c r="P394" s="180"/>
      <c r="Q394" s="180"/>
      <c r="R394" s="180"/>
      <c r="S394" s="180"/>
    </row>
    <row r="395" spans="2:19" ht="12.75">
      <c r="B395" s="183"/>
      <c r="C395" s="183"/>
      <c r="D395" s="183"/>
      <c r="E395" s="180"/>
      <c r="F395" s="180"/>
      <c r="G395" s="180"/>
      <c r="H395" s="180"/>
      <c r="I395" s="180"/>
      <c r="J395" s="180"/>
      <c r="K395" s="180"/>
      <c r="L395" s="180"/>
      <c r="M395" s="180"/>
      <c r="N395" s="180"/>
      <c r="O395" s="180"/>
      <c r="P395" s="180"/>
      <c r="Q395" s="180"/>
      <c r="R395" s="180"/>
      <c r="S395" s="180"/>
    </row>
    <row r="396" spans="2:19" ht="12.75">
      <c r="B396" s="183"/>
      <c r="C396" s="183"/>
      <c r="D396" s="183"/>
      <c r="E396" s="180"/>
      <c r="F396" s="180"/>
      <c r="G396" s="180"/>
      <c r="H396" s="180"/>
      <c r="I396" s="180"/>
      <c r="J396" s="180"/>
      <c r="K396" s="180"/>
      <c r="L396" s="180"/>
      <c r="M396" s="180"/>
      <c r="N396" s="180"/>
      <c r="O396" s="180"/>
      <c r="P396" s="180"/>
      <c r="Q396" s="180"/>
      <c r="R396" s="180"/>
      <c r="S396" s="180"/>
    </row>
    <row r="397" spans="2:19" ht="12.75">
      <c r="B397" s="183"/>
      <c r="C397" s="183"/>
      <c r="D397" s="183"/>
      <c r="E397" s="180"/>
      <c r="F397" s="180"/>
      <c r="G397" s="180"/>
      <c r="H397" s="180"/>
      <c r="I397" s="180"/>
      <c r="J397" s="180"/>
      <c r="K397" s="180"/>
      <c r="L397" s="180"/>
      <c r="M397" s="180"/>
      <c r="N397" s="180"/>
      <c r="O397" s="180"/>
      <c r="P397" s="180"/>
      <c r="Q397" s="180"/>
      <c r="R397" s="180"/>
      <c r="S397" s="180"/>
    </row>
    <row r="398" spans="2:19" ht="12.75">
      <c r="B398" s="183"/>
      <c r="C398" s="183"/>
      <c r="D398" s="183"/>
      <c r="E398" s="180"/>
      <c r="F398" s="180"/>
      <c r="G398" s="180"/>
      <c r="H398" s="180"/>
      <c r="I398" s="180"/>
      <c r="J398" s="180"/>
      <c r="K398" s="180"/>
      <c r="L398" s="180"/>
      <c r="M398" s="180"/>
      <c r="N398" s="180"/>
      <c r="O398" s="180"/>
      <c r="P398" s="180"/>
      <c r="Q398" s="180"/>
      <c r="R398" s="180"/>
      <c r="S398" s="180"/>
    </row>
    <row r="399" spans="2:19" ht="12.75">
      <c r="B399" s="183"/>
      <c r="C399" s="183"/>
      <c r="D399" s="183"/>
      <c r="E399" s="180"/>
      <c r="F399" s="180"/>
      <c r="G399" s="180"/>
      <c r="H399" s="180"/>
      <c r="I399" s="180"/>
      <c r="J399" s="180"/>
      <c r="K399" s="180"/>
      <c r="L399" s="180"/>
      <c r="M399" s="180"/>
      <c r="N399" s="180"/>
      <c r="O399" s="180"/>
      <c r="P399" s="180"/>
      <c r="Q399" s="180"/>
      <c r="R399" s="180"/>
      <c r="S399" s="180"/>
    </row>
    <row r="400" spans="2:19" ht="12.75">
      <c r="B400" s="183"/>
      <c r="C400" s="183"/>
      <c r="D400" s="183"/>
      <c r="E400" s="180"/>
      <c r="F400" s="180"/>
      <c r="G400" s="180"/>
      <c r="H400" s="180"/>
      <c r="I400" s="180"/>
      <c r="J400" s="180"/>
      <c r="K400" s="180"/>
      <c r="L400" s="180"/>
      <c r="M400" s="180"/>
      <c r="N400" s="180"/>
      <c r="O400" s="180"/>
      <c r="P400" s="180"/>
      <c r="Q400" s="180"/>
      <c r="R400" s="180"/>
      <c r="S400" s="180"/>
    </row>
    <row r="401" spans="2:19" ht="12.75">
      <c r="B401" s="183"/>
      <c r="C401" s="183"/>
      <c r="D401" s="183"/>
      <c r="E401" s="180"/>
      <c r="F401" s="180"/>
      <c r="G401" s="180"/>
      <c r="H401" s="180"/>
      <c r="I401" s="180"/>
      <c r="J401" s="180"/>
      <c r="K401" s="180"/>
      <c r="L401" s="180"/>
      <c r="M401" s="180"/>
      <c r="N401" s="180"/>
      <c r="O401" s="180"/>
      <c r="P401" s="180"/>
      <c r="Q401" s="180"/>
      <c r="R401" s="180"/>
      <c r="S401" s="180"/>
    </row>
    <row r="402" spans="2:19" ht="12.75">
      <c r="B402" s="183"/>
      <c r="C402" s="183"/>
      <c r="D402" s="183"/>
      <c r="E402" s="180"/>
      <c r="F402" s="180"/>
      <c r="G402" s="180"/>
      <c r="H402" s="180"/>
      <c r="I402" s="180"/>
      <c r="J402" s="180"/>
      <c r="K402" s="180"/>
      <c r="L402" s="180"/>
      <c r="M402" s="180"/>
      <c r="N402" s="180"/>
      <c r="O402" s="180"/>
      <c r="P402" s="180"/>
      <c r="Q402" s="180"/>
      <c r="R402" s="180"/>
      <c r="S402" s="180"/>
    </row>
    <row r="403" spans="2:19" ht="12.75">
      <c r="B403" s="183"/>
      <c r="C403" s="183"/>
      <c r="D403" s="183"/>
      <c r="E403" s="180"/>
      <c r="F403" s="180"/>
      <c r="G403" s="180"/>
      <c r="H403" s="180"/>
      <c r="I403" s="180"/>
      <c r="J403" s="180"/>
      <c r="K403" s="180"/>
      <c r="L403" s="180"/>
      <c r="M403" s="180"/>
      <c r="N403" s="180"/>
      <c r="O403" s="180"/>
      <c r="P403" s="180"/>
      <c r="Q403" s="180"/>
      <c r="R403" s="180"/>
      <c r="S403" s="180"/>
    </row>
    <row r="404" spans="2:19" ht="12.75">
      <c r="B404" s="183"/>
      <c r="C404" s="183"/>
      <c r="D404" s="183"/>
      <c r="E404" s="180"/>
      <c r="F404" s="180"/>
      <c r="G404" s="180"/>
      <c r="H404" s="180"/>
      <c r="I404" s="180"/>
      <c r="J404" s="180"/>
      <c r="K404" s="180"/>
      <c r="L404" s="180"/>
      <c r="M404" s="180"/>
      <c r="N404" s="180"/>
      <c r="O404" s="180"/>
      <c r="P404" s="180"/>
      <c r="Q404" s="180"/>
      <c r="R404" s="180"/>
      <c r="S404" s="180"/>
    </row>
    <row r="405" spans="2:19" ht="12.75">
      <c r="B405" s="183"/>
      <c r="C405" s="183"/>
      <c r="D405" s="183"/>
      <c r="E405" s="180"/>
      <c r="F405" s="180"/>
      <c r="G405" s="180"/>
      <c r="H405" s="180"/>
      <c r="I405" s="180"/>
      <c r="J405" s="180"/>
      <c r="K405" s="180"/>
      <c r="L405" s="180"/>
      <c r="M405" s="180"/>
      <c r="N405" s="180"/>
      <c r="O405" s="180"/>
      <c r="P405" s="180"/>
      <c r="Q405" s="180"/>
      <c r="R405" s="180"/>
      <c r="S405" s="180"/>
    </row>
    <row r="406" spans="2:19" ht="12.75">
      <c r="B406" s="183"/>
      <c r="C406" s="183"/>
      <c r="D406" s="183"/>
      <c r="E406" s="180"/>
      <c r="F406" s="180"/>
      <c r="G406" s="180"/>
      <c r="H406" s="180"/>
      <c r="I406" s="180"/>
      <c r="J406" s="180"/>
      <c r="K406" s="180"/>
      <c r="L406" s="180"/>
      <c r="M406" s="180"/>
      <c r="N406" s="180"/>
      <c r="O406" s="180"/>
      <c r="P406" s="180"/>
      <c r="Q406" s="180"/>
      <c r="R406" s="180"/>
      <c r="S406" s="180"/>
    </row>
    <row r="407" spans="2:19" ht="12.75">
      <c r="B407" s="183"/>
      <c r="C407" s="183"/>
      <c r="D407" s="183"/>
      <c r="E407" s="180"/>
      <c r="F407" s="180"/>
      <c r="G407" s="180"/>
      <c r="H407" s="180"/>
      <c r="I407" s="180"/>
      <c r="J407" s="180"/>
      <c r="K407" s="180"/>
      <c r="L407" s="180"/>
      <c r="M407" s="180"/>
      <c r="N407" s="180"/>
      <c r="O407" s="180"/>
      <c r="P407" s="180"/>
      <c r="Q407" s="180"/>
      <c r="R407" s="180"/>
      <c r="S407" s="180"/>
    </row>
    <row r="408" spans="2:19" ht="12.75">
      <c r="B408" s="183"/>
      <c r="C408" s="183"/>
      <c r="D408" s="183"/>
      <c r="E408" s="180"/>
      <c r="F408" s="180"/>
      <c r="G408" s="180"/>
      <c r="H408" s="180"/>
      <c r="I408" s="180"/>
      <c r="J408" s="180"/>
      <c r="K408" s="180"/>
      <c r="L408" s="180"/>
      <c r="M408" s="180"/>
      <c r="N408" s="180"/>
      <c r="O408" s="180"/>
      <c r="P408" s="180"/>
      <c r="Q408" s="180"/>
      <c r="R408" s="180"/>
      <c r="S408" s="180"/>
    </row>
    <row r="409" spans="2:19" ht="12.75">
      <c r="B409" s="183"/>
      <c r="C409" s="183"/>
      <c r="D409" s="183"/>
      <c r="E409" s="180"/>
      <c r="F409" s="180"/>
      <c r="G409" s="180"/>
      <c r="H409" s="180"/>
      <c r="I409" s="180"/>
      <c r="J409" s="180"/>
      <c r="K409" s="180"/>
      <c r="L409" s="180"/>
      <c r="M409" s="180"/>
      <c r="N409" s="180"/>
      <c r="O409" s="180"/>
      <c r="P409" s="180"/>
      <c r="Q409" s="180"/>
      <c r="R409" s="180"/>
      <c r="S409" s="180"/>
    </row>
    <row r="410" spans="2:19" ht="12.75">
      <c r="B410" s="183"/>
      <c r="C410" s="183"/>
      <c r="D410" s="183"/>
      <c r="E410" s="180"/>
      <c r="F410" s="180"/>
      <c r="G410" s="180"/>
      <c r="H410" s="180"/>
      <c r="I410" s="180"/>
      <c r="J410" s="180"/>
      <c r="K410" s="180"/>
      <c r="L410" s="180"/>
      <c r="M410" s="180"/>
      <c r="N410" s="180"/>
      <c r="O410" s="180"/>
      <c r="P410" s="180"/>
      <c r="Q410" s="180"/>
      <c r="R410" s="180"/>
      <c r="S410" s="180"/>
    </row>
    <row r="411" spans="2:19" ht="12.75">
      <c r="B411" s="183"/>
      <c r="C411" s="183"/>
      <c r="D411" s="183"/>
      <c r="E411" s="180"/>
      <c r="F411" s="180"/>
      <c r="G411" s="180"/>
      <c r="H411" s="180"/>
      <c r="I411" s="180"/>
      <c r="J411" s="180"/>
      <c r="K411" s="180"/>
      <c r="L411" s="180"/>
      <c r="M411" s="180"/>
      <c r="N411" s="180"/>
      <c r="O411" s="180"/>
      <c r="P411" s="180"/>
      <c r="Q411" s="180"/>
      <c r="R411" s="180"/>
      <c r="S411" s="180"/>
    </row>
    <row r="412" spans="2:19" ht="12.75">
      <c r="B412" s="183"/>
      <c r="C412" s="183"/>
      <c r="D412" s="183"/>
      <c r="E412" s="180"/>
      <c r="F412" s="180"/>
      <c r="G412" s="180"/>
      <c r="H412" s="180"/>
      <c r="I412" s="180"/>
      <c r="J412" s="180"/>
      <c r="K412" s="180"/>
      <c r="L412" s="180"/>
      <c r="M412" s="180"/>
      <c r="N412" s="180"/>
      <c r="O412" s="180"/>
      <c r="P412" s="180"/>
      <c r="Q412" s="180"/>
      <c r="R412" s="180"/>
      <c r="S412" s="180"/>
    </row>
    <row r="413" spans="2:19" ht="12.75">
      <c r="B413" s="183"/>
      <c r="C413" s="183"/>
      <c r="D413" s="183"/>
      <c r="E413" s="180"/>
      <c r="F413" s="180"/>
      <c r="G413" s="180"/>
      <c r="H413" s="180"/>
      <c r="I413" s="180"/>
      <c r="J413" s="180"/>
      <c r="K413" s="180"/>
      <c r="L413" s="180"/>
      <c r="M413" s="180"/>
      <c r="N413" s="180"/>
      <c r="O413" s="180"/>
      <c r="P413" s="180"/>
      <c r="Q413" s="180"/>
      <c r="R413" s="180"/>
      <c r="S413" s="180"/>
    </row>
    <row r="414" spans="2:19" ht="12.75">
      <c r="B414" s="183"/>
      <c r="C414" s="183"/>
      <c r="D414" s="183"/>
      <c r="E414" s="180"/>
      <c r="F414" s="180"/>
      <c r="G414" s="180"/>
      <c r="H414" s="180"/>
      <c r="I414" s="180"/>
      <c r="J414" s="180"/>
      <c r="K414" s="180"/>
      <c r="L414" s="180"/>
      <c r="M414" s="180"/>
      <c r="N414" s="180"/>
      <c r="O414" s="180"/>
      <c r="P414" s="180"/>
      <c r="Q414" s="180"/>
      <c r="R414" s="180"/>
      <c r="S414" s="180"/>
    </row>
    <row r="415" spans="2:19" ht="12.75">
      <c r="B415" s="183"/>
      <c r="C415" s="183"/>
      <c r="D415" s="183"/>
      <c r="E415" s="180"/>
      <c r="F415" s="180"/>
      <c r="G415" s="180"/>
      <c r="H415" s="180"/>
      <c r="I415" s="180"/>
      <c r="J415" s="180"/>
      <c r="K415" s="180"/>
      <c r="L415" s="180"/>
      <c r="M415" s="180"/>
      <c r="N415" s="180"/>
      <c r="O415" s="180"/>
      <c r="P415" s="180"/>
      <c r="Q415" s="180"/>
      <c r="R415" s="180"/>
      <c r="S415" s="180"/>
    </row>
    <row r="416" spans="2:19" ht="12.75">
      <c r="B416" s="183"/>
      <c r="C416" s="183"/>
      <c r="D416" s="183"/>
      <c r="E416" s="180"/>
      <c r="F416" s="180"/>
      <c r="G416" s="180"/>
      <c r="H416" s="180"/>
      <c r="I416" s="180"/>
      <c r="J416" s="180"/>
      <c r="K416" s="180"/>
      <c r="L416" s="180"/>
      <c r="M416" s="180"/>
      <c r="N416" s="180"/>
      <c r="O416" s="180"/>
      <c r="P416" s="180"/>
      <c r="Q416" s="180"/>
      <c r="R416" s="180"/>
      <c r="S416" s="180"/>
    </row>
    <row r="417" spans="2:19" ht="12.75">
      <c r="B417" s="183"/>
      <c r="C417" s="183"/>
      <c r="D417" s="183"/>
      <c r="E417" s="180"/>
      <c r="F417" s="180"/>
      <c r="G417" s="180"/>
      <c r="H417" s="180"/>
      <c r="I417" s="180"/>
      <c r="J417" s="180"/>
      <c r="K417" s="180"/>
      <c r="L417" s="180"/>
      <c r="M417" s="180"/>
      <c r="N417" s="180"/>
      <c r="O417" s="180"/>
      <c r="P417" s="180"/>
      <c r="Q417" s="180"/>
      <c r="R417" s="180"/>
      <c r="S417" s="180"/>
    </row>
    <row r="418" spans="2:19" ht="12.75">
      <c r="B418" s="183"/>
      <c r="C418" s="183"/>
      <c r="D418" s="183"/>
      <c r="E418" s="180"/>
      <c r="F418" s="180"/>
      <c r="G418" s="180"/>
      <c r="H418" s="180"/>
      <c r="I418" s="180"/>
      <c r="J418" s="180"/>
      <c r="K418" s="180"/>
      <c r="L418" s="180"/>
      <c r="M418" s="180"/>
      <c r="N418" s="180"/>
      <c r="O418" s="180"/>
      <c r="P418" s="180"/>
      <c r="Q418" s="180"/>
      <c r="R418" s="180"/>
      <c r="S418" s="180"/>
    </row>
    <row r="419" spans="2:19" ht="12.75">
      <c r="B419" s="183"/>
      <c r="C419" s="183"/>
      <c r="D419" s="183"/>
      <c r="E419" s="180"/>
      <c r="F419" s="180"/>
      <c r="G419" s="180"/>
      <c r="H419" s="180"/>
      <c r="I419" s="180"/>
      <c r="J419" s="180"/>
      <c r="K419" s="180"/>
      <c r="L419" s="180"/>
      <c r="M419" s="180"/>
      <c r="N419" s="180"/>
      <c r="O419" s="180"/>
      <c r="P419" s="180"/>
      <c r="Q419" s="180"/>
      <c r="R419" s="180"/>
      <c r="S419" s="180"/>
    </row>
    <row r="420" spans="2:19" ht="12.75">
      <c r="B420" s="183"/>
      <c r="C420" s="183"/>
      <c r="D420" s="183"/>
      <c r="E420" s="180"/>
      <c r="F420" s="180"/>
      <c r="G420" s="180"/>
      <c r="H420" s="180"/>
      <c r="I420" s="180"/>
      <c r="J420" s="180"/>
      <c r="K420" s="180"/>
      <c r="L420" s="180"/>
      <c r="M420" s="180"/>
      <c r="N420" s="180"/>
      <c r="O420" s="180"/>
      <c r="P420" s="180"/>
      <c r="Q420" s="180"/>
      <c r="R420" s="180"/>
      <c r="S420" s="180"/>
    </row>
    <row r="421" spans="2:19" ht="12.75">
      <c r="B421" s="183"/>
      <c r="C421" s="183"/>
      <c r="D421" s="183"/>
      <c r="E421" s="180"/>
      <c r="F421" s="180"/>
      <c r="G421" s="180"/>
      <c r="H421" s="180"/>
      <c r="I421" s="180"/>
      <c r="J421" s="180"/>
      <c r="K421" s="180"/>
      <c r="L421" s="180"/>
      <c r="M421" s="180"/>
      <c r="N421" s="180"/>
      <c r="O421" s="180"/>
      <c r="P421" s="180"/>
      <c r="Q421" s="180"/>
      <c r="R421" s="180"/>
      <c r="S421" s="180"/>
    </row>
    <row r="422" spans="2:19" ht="12.75">
      <c r="B422" s="183"/>
      <c r="C422" s="183"/>
      <c r="D422" s="183"/>
      <c r="E422" s="180"/>
      <c r="F422" s="180"/>
      <c r="G422" s="180"/>
      <c r="H422" s="180"/>
      <c r="I422" s="180"/>
      <c r="J422" s="180"/>
      <c r="K422" s="180"/>
      <c r="L422" s="180"/>
      <c r="M422" s="180"/>
      <c r="N422" s="180"/>
      <c r="O422" s="180"/>
      <c r="P422" s="180"/>
      <c r="Q422" s="180"/>
      <c r="R422" s="180"/>
      <c r="S422" s="180"/>
    </row>
    <row r="423" spans="2:19" ht="12.75">
      <c r="B423" s="183"/>
      <c r="C423" s="183"/>
      <c r="D423" s="183"/>
      <c r="E423" s="180"/>
      <c r="F423" s="180"/>
      <c r="G423" s="180"/>
      <c r="H423" s="180"/>
      <c r="I423" s="180"/>
      <c r="J423" s="180"/>
      <c r="K423" s="180"/>
      <c r="L423" s="180"/>
      <c r="M423" s="180"/>
      <c r="N423" s="180"/>
      <c r="O423" s="180"/>
      <c r="P423" s="180"/>
      <c r="Q423" s="180"/>
      <c r="R423" s="180"/>
      <c r="S423" s="180"/>
    </row>
    <row r="424" spans="2:19" ht="12.75">
      <c r="B424" s="183"/>
      <c r="C424" s="183"/>
      <c r="D424" s="183"/>
      <c r="E424" s="180"/>
      <c r="F424" s="180"/>
      <c r="G424" s="180"/>
      <c r="H424" s="180"/>
      <c r="I424" s="180"/>
      <c r="J424" s="180"/>
      <c r="K424" s="180"/>
      <c r="L424" s="180"/>
      <c r="M424" s="180"/>
      <c r="N424" s="180"/>
      <c r="O424" s="180"/>
      <c r="P424" s="180"/>
      <c r="Q424" s="180"/>
      <c r="R424" s="180"/>
      <c r="S424" s="180"/>
    </row>
    <row r="425" spans="2:19" ht="12.75">
      <c r="B425" s="183"/>
      <c r="C425" s="183"/>
      <c r="D425" s="183"/>
      <c r="E425" s="180"/>
      <c r="F425" s="180"/>
      <c r="G425" s="180"/>
      <c r="H425" s="180"/>
      <c r="I425" s="180"/>
      <c r="J425" s="180"/>
      <c r="K425" s="180"/>
      <c r="L425" s="180"/>
      <c r="M425" s="180"/>
      <c r="N425" s="180"/>
      <c r="O425" s="180"/>
      <c r="P425" s="180"/>
      <c r="Q425" s="180"/>
      <c r="R425" s="180"/>
      <c r="S425" s="180"/>
    </row>
    <row r="426" spans="2:19" ht="12.75">
      <c r="B426" s="183"/>
      <c r="C426" s="183"/>
      <c r="D426" s="183"/>
      <c r="E426" s="180"/>
      <c r="F426" s="180"/>
      <c r="G426" s="180"/>
      <c r="H426" s="180"/>
      <c r="I426" s="180"/>
      <c r="J426" s="180"/>
      <c r="K426" s="180"/>
      <c r="L426" s="180"/>
      <c r="M426" s="180"/>
      <c r="N426" s="180"/>
      <c r="O426" s="180"/>
      <c r="P426" s="180"/>
      <c r="Q426" s="180"/>
      <c r="R426" s="180"/>
      <c r="S426" s="180"/>
    </row>
    <row r="427" spans="2:19" ht="12.75">
      <c r="B427" s="183"/>
      <c r="C427" s="183"/>
      <c r="D427" s="183"/>
      <c r="E427" s="180"/>
      <c r="F427" s="180"/>
      <c r="G427" s="180"/>
      <c r="H427" s="180"/>
      <c r="I427" s="180"/>
      <c r="J427" s="180"/>
      <c r="K427" s="180"/>
      <c r="L427" s="180"/>
      <c r="M427" s="180"/>
      <c r="N427" s="180"/>
      <c r="O427" s="180"/>
      <c r="P427" s="180"/>
      <c r="Q427" s="180"/>
      <c r="R427" s="180"/>
      <c r="S427" s="180"/>
    </row>
    <row r="428" spans="2:19" ht="12.75">
      <c r="B428" s="183"/>
      <c r="C428" s="183"/>
      <c r="D428" s="183"/>
      <c r="E428" s="180"/>
      <c r="F428" s="180"/>
      <c r="G428" s="180"/>
      <c r="H428" s="180"/>
      <c r="I428" s="180"/>
      <c r="J428" s="180"/>
      <c r="K428" s="180"/>
      <c r="L428" s="180"/>
      <c r="M428" s="180"/>
      <c r="N428" s="180"/>
      <c r="O428" s="180"/>
      <c r="P428" s="180"/>
      <c r="Q428" s="180"/>
      <c r="R428" s="180"/>
      <c r="S428" s="180"/>
    </row>
    <row r="429" spans="2:19" ht="12.75">
      <c r="B429" s="183"/>
      <c r="C429" s="183"/>
      <c r="D429" s="183"/>
      <c r="E429" s="180"/>
      <c r="F429" s="180"/>
      <c r="G429" s="180"/>
      <c r="H429" s="180"/>
      <c r="I429" s="180"/>
      <c r="J429" s="180"/>
      <c r="K429" s="180"/>
      <c r="L429" s="180"/>
      <c r="M429" s="180"/>
      <c r="N429" s="180"/>
      <c r="O429" s="180"/>
      <c r="P429" s="180"/>
      <c r="Q429" s="180"/>
      <c r="R429" s="180"/>
      <c r="S429" s="180"/>
    </row>
    <row r="430" spans="2:19" ht="12.75">
      <c r="B430" s="183"/>
      <c r="C430" s="183"/>
      <c r="D430" s="183"/>
      <c r="E430" s="180"/>
      <c r="F430" s="180"/>
      <c r="G430" s="180"/>
      <c r="H430" s="180"/>
      <c r="I430" s="180"/>
      <c r="J430" s="180"/>
      <c r="K430" s="180"/>
      <c r="L430" s="180"/>
      <c r="M430" s="180"/>
      <c r="N430" s="180"/>
      <c r="O430" s="180"/>
      <c r="P430" s="180"/>
      <c r="Q430" s="180"/>
      <c r="R430" s="180"/>
      <c r="S430" s="180"/>
    </row>
    <row r="431" spans="2:19" ht="12.75">
      <c r="B431" s="183"/>
      <c r="C431" s="183"/>
      <c r="D431" s="183"/>
      <c r="E431" s="180"/>
      <c r="F431" s="180"/>
      <c r="G431" s="180"/>
      <c r="H431" s="180"/>
      <c r="I431" s="180"/>
      <c r="J431" s="180"/>
      <c r="K431" s="180"/>
      <c r="L431" s="180"/>
      <c r="M431" s="180"/>
      <c r="N431" s="180"/>
      <c r="O431" s="180"/>
      <c r="P431" s="180"/>
      <c r="Q431" s="180"/>
      <c r="R431" s="180"/>
      <c r="S431" s="180"/>
    </row>
    <row r="432" spans="2:19" ht="12.75">
      <c r="B432" s="183"/>
      <c r="C432" s="183"/>
      <c r="D432" s="183"/>
      <c r="E432" s="180"/>
      <c r="F432" s="180"/>
      <c r="G432" s="180"/>
      <c r="H432" s="180"/>
      <c r="I432" s="180"/>
      <c r="J432" s="180"/>
      <c r="K432" s="180"/>
      <c r="L432" s="180"/>
      <c r="M432" s="180"/>
      <c r="N432" s="180"/>
      <c r="O432" s="180"/>
      <c r="P432" s="180"/>
      <c r="Q432" s="180"/>
      <c r="R432" s="180"/>
      <c r="S432" s="180"/>
    </row>
    <row r="433" spans="2:19" ht="12.75">
      <c r="B433" s="183"/>
      <c r="C433" s="183"/>
      <c r="D433" s="183"/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</row>
    <row r="434" spans="2:19" ht="12.75">
      <c r="B434" s="183"/>
      <c r="C434" s="183"/>
      <c r="D434" s="183"/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</row>
    <row r="435" spans="2:19" ht="12.75">
      <c r="B435" s="183"/>
      <c r="C435" s="183"/>
      <c r="D435" s="183"/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</row>
    <row r="436" spans="2:19" ht="12.75">
      <c r="B436" s="183"/>
      <c r="C436" s="183"/>
      <c r="D436" s="183"/>
      <c r="E436" s="180"/>
      <c r="F436" s="180"/>
      <c r="G436" s="180"/>
      <c r="H436" s="180"/>
      <c r="I436" s="180"/>
      <c r="J436" s="180"/>
      <c r="K436" s="180"/>
      <c r="L436" s="180"/>
      <c r="M436" s="180"/>
      <c r="N436" s="180"/>
      <c r="O436" s="180"/>
      <c r="P436" s="180"/>
      <c r="Q436" s="180"/>
      <c r="R436" s="180"/>
      <c r="S436" s="180"/>
    </row>
    <row r="437" spans="2:19" ht="12.75">
      <c r="B437" s="183"/>
      <c r="C437" s="183"/>
      <c r="D437" s="183"/>
      <c r="E437" s="180"/>
      <c r="F437" s="180"/>
      <c r="G437" s="180"/>
      <c r="H437" s="180"/>
      <c r="I437" s="180"/>
      <c r="J437" s="180"/>
      <c r="K437" s="180"/>
      <c r="L437" s="180"/>
      <c r="M437" s="180"/>
      <c r="N437" s="180"/>
      <c r="O437" s="180"/>
      <c r="P437" s="180"/>
      <c r="Q437" s="180"/>
      <c r="R437" s="180"/>
      <c r="S437" s="180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4"/>
  <sheetViews>
    <sheetView showGridLines="0" zoomScale="75" zoomScaleNormal="75" workbookViewId="0" topLeftCell="A1">
      <pane xSplit="1" ySplit="1" topLeftCell="B2" activePane="bottomRight" state="frozen"/>
      <selection pane="topLeft" activeCell="N47" sqref="N47"/>
      <selection pane="topRight" activeCell="N47" sqref="N47"/>
      <selection pane="bottomLeft" activeCell="N47" sqref="N47"/>
      <selection pane="bottomRight" activeCell="A21" sqref="A21"/>
    </sheetView>
  </sheetViews>
  <sheetFormatPr defaultColWidth="11.421875" defaultRowHeight="12.75"/>
  <cols>
    <col min="1" max="1" width="58.7109375" style="206" customWidth="1"/>
    <col min="2" max="17" width="12.7109375" style="206" customWidth="1"/>
    <col min="18" max="18" width="11.421875" style="206" customWidth="1"/>
    <col min="19" max="19" width="5.28125" style="206" customWidth="1"/>
    <col min="20" max="20" width="52.140625" style="206" customWidth="1"/>
    <col min="21" max="21" width="11.421875" style="237" customWidth="1"/>
    <col min="22" max="16384" width="11.421875" style="237" customWidth="1"/>
  </cols>
  <sheetData>
    <row r="1" spans="1:17" s="206" customFormat="1" ht="12.75">
      <c r="A1" s="229"/>
      <c r="B1" s="230" t="s">
        <v>134</v>
      </c>
      <c r="C1" s="231" t="s">
        <v>195</v>
      </c>
      <c r="D1" s="231" t="s">
        <v>196</v>
      </c>
      <c r="E1" s="231" t="s">
        <v>166</v>
      </c>
      <c r="F1" s="276">
        <v>2010</v>
      </c>
      <c r="G1" s="230" t="s">
        <v>165</v>
      </c>
      <c r="H1" s="231" t="s">
        <v>246</v>
      </c>
      <c r="I1" s="231" t="s">
        <v>247</v>
      </c>
      <c r="J1" s="231" t="s">
        <v>248</v>
      </c>
      <c r="K1" s="276">
        <v>2011</v>
      </c>
      <c r="L1" s="230" t="s">
        <v>258</v>
      </c>
      <c r="M1" s="231" t="s">
        <v>259</v>
      </c>
      <c r="N1" s="231" t="s">
        <v>260</v>
      </c>
      <c r="O1" s="231" t="s">
        <v>261</v>
      </c>
      <c r="P1" s="232">
        <v>2012</v>
      </c>
      <c r="Q1" s="230" t="s">
        <v>282</v>
      </c>
    </row>
    <row r="2" spans="1:17" ht="15.75" thickBot="1">
      <c r="A2" s="233" t="s">
        <v>225</v>
      </c>
      <c r="B2" s="234"/>
      <c r="C2" s="235"/>
      <c r="D2" s="235"/>
      <c r="E2" s="235"/>
      <c r="F2" s="234"/>
      <c r="G2" s="234"/>
      <c r="H2" s="235"/>
      <c r="I2" s="235"/>
      <c r="J2" s="235"/>
      <c r="K2" s="234"/>
      <c r="L2" s="234"/>
      <c r="M2" s="235"/>
      <c r="N2" s="235"/>
      <c r="O2" s="235"/>
      <c r="P2" s="236"/>
      <c r="Q2" s="234"/>
    </row>
    <row r="3" spans="2:17" ht="12.75">
      <c r="B3" s="238"/>
      <c r="C3" s="239"/>
      <c r="D3" s="239"/>
      <c r="E3" s="239"/>
      <c r="F3" s="238"/>
      <c r="G3" s="238"/>
      <c r="H3" s="239"/>
      <c r="I3" s="239"/>
      <c r="J3" s="239"/>
      <c r="K3" s="238"/>
      <c r="L3" s="238"/>
      <c r="M3" s="239"/>
      <c r="N3" s="239"/>
      <c r="O3" s="239"/>
      <c r="P3" s="240"/>
      <c r="Q3" s="238"/>
    </row>
    <row r="4" spans="1:17" ht="17.25">
      <c r="A4" s="275" t="s">
        <v>327</v>
      </c>
      <c r="B4" s="238"/>
      <c r="C4" s="239"/>
      <c r="D4" s="239"/>
      <c r="E4" s="239"/>
      <c r="F4" s="238"/>
      <c r="G4" s="238"/>
      <c r="H4" s="239"/>
      <c r="I4" s="239"/>
      <c r="J4" s="239"/>
      <c r="K4" s="238"/>
      <c r="L4" s="238"/>
      <c r="M4" s="239"/>
      <c r="N4" s="239"/>
      <c r="O4" s="239"/>
      <c r="P4" s="240"/>
      <c r="Q4" s="238"/>
    </row>
    <row r="5" spans="2:17" ht="12.75">
      <c r="B5" s="238"/>
      <c r="C5" s="239"/>
      <c r="D5" s="239"/>
      <c r="E5" s="239"/>
      <c r="F5" s="238"/>
      <c r="G5" s="238"/>
      <c r="H5" s="239"/>
      <c r="I5" s="239"/>
      <c r="J5" s="239"/>
      <c r="K5" s="238"/>
      <c r="L5" s="238"/>
      <c r="M5" s="239"/>
      <c r="N5" s="239"/>
      <c r="O5" s="239"/>
      <c r="P5" s="240"/>
      <c r="Q5" s="238"/>
    </row>
    <row r="6" spans="1:20" s="246" customFormat="1" ht="12.75">
      <c r="A6" s="188" t="s">
        <v>3</v>
      </c>
      <c r="B6" s="189">
        <v>170.15516687461002</v>
      </c>
      <c r="C6" s="190">
        <v>207.90279239538998</v>
      </c>
      <c r="D6" s="190">
        <v>229.72095843999995</v>
      </c>
      <c r="E6" s="191">
        <v>222.97918917000004</v>
      </c>
      <c r="F6" s="192">
        <v>830.7581068799999</v>
      </c>
      <c r="G6" s="189">
        <v>218.449</v>
      </c>
      <c r="H6" s="190">
        <v>200.864</v>
      </c>
      <c r="I6" s="190">
        <v>208.124</v>
      </c>
      <c r="J6" s="191">
        <v>198.014</v>
      </c>
      <c r="K6" s="192">
        <v>825.451</v>
      </c>
      <c r="L6" s="243">
        <v>201.462</v>
      </c>
      <c r="M6" s="244">
        <v>191.152</v>
      </c>
      <c r="N6" s="244">
        <v>210.829</v>
      </c>
      <c r="O6" s="244">
        <v>224.135</v>
      </c>
      <c r="P6" s="245">
        <v>827.578</v>
      </c>
      <c r="Q6" s="243">
        <v>217.422</v>
      </c>
      <c r="R6" s="256"/>
      <c r="S6" s="242"/>
      <c r="T6" s="242"/>
    </row>
    <row r="7" spans="1:18" ht="12.75">
      <c r="A7" s="185" t="s">
        <v>16</v>
      </c>
      <c r="B7" s="193">
        <v>-79.88002748914</v>
      </c>
      <c r="C7" s="194">
        <v>-87.36363423086</v>
      </c>
      <c r="D7" s="194">
        <v>-89.07996395</v>
      </c>
      <c r="E7" s="195">
        <v>-110.71007197999998</v>
      </c>
      <c r="F7" s="196">
        <v>-367.03369765</v>
      </c>
      <c r="G7" s="193">
        <v>-106.2</v>
      </c>
      <c r="H7" s="194">
        <v>-93.178</v>
      </c>
      <c r="I7" s="194">
        <v>-96.708</v>
      </c>
      <c r="J7" s="195">
        <v>-94.673</v>
      </c>
      <c r="K7" s="196">
        <v>-390.759</v>
      </c>
      <c r="L7" s="247">
        <v>-100.881</v>
      </c>
      <c r="M7" s="248">
        <v>-96.062</v>
      </c>
      <c r="N7" s="248">
        <v>-105.375</v>
      </c>
      <c r="O7" s="248">
        <v>-105.73</v>
      </c>
      <c r="P7" s="249">
        <v>-408.048</v>
      </c>
      <c r="Q7" s="243">
        <v>-106.406</v>
      </c>
      <c r="R7" s="256"/>
    </row>
    <row r="8" spans="1:18" ht="12.75">
      <c r="A8" s="185" t="s">
        <v>2</v>
      </c>
      <c r="B8" s="193">
        <v>1.1586608916099999</v>
      </c>
      <c r="C8" s="194">
        <v>1.55795226839</v>
      </c>
      <c r="D8" s="194">
        <v>-2.26848226</v>
      </c>
      <c r="E8" s="195">
        <v>4.39159849</v>
      </c>
      <c r="F8" s="196">
        <v>4.83972939</v>
      </c>
      <c r="G8" s="193">
        <v>3.56</v>
      </c>
      <c r="H8" s="194">
        <v>-0.591</v>
      </c>
      <c r="I8" s="194">
        <v>2.305</v>
      </c>
      <c r="J8" s="195">
        <v>-6.962</v>
      </c>
      <c r="K8" s="196">
        <v>-1.6879999999999988</v>
      </c>
      <c r="L8" s="247">
        <v>-3.063</v>
      </c>
      <c r="M8" s="248">
        <v>0.652</v>
      </c>
      <c r="N8" s="248">
        <v>5.069</v>
      </c>
      <c r="O8" s="248">
        <v>-1.827</v>
      </c>
      <c r="P8" s="249">
        <v>0.831</v>
      </c>
      <c r="Q8" s="247">
        <v>0.514</v>
      </c>
      <c r="R8" s="256"/>
    </row>
    <row r="9" spans="1:20" s="246" customFormat="1" ht="12.75">
      <c r="A9" s="188" t="s">
        <v>4</v>
      </c>
      <c r="B9" s="189">
        <v>91.43380027708001</v>
      </c>
      <c r="C9" s="190">
        <v>122.09711043291998</v>
      </c>
      <c r="D9" s="190">
        <v>138.37251222999993</v>
      </c>
      <c r="E9" s="191">
        <v>116.66071568000007</v>
      </c>
      <c r="F9" s="192">
        <v>468.56413862</v>
      </c>
      <c r="G9" s="189">
        <v>115.80900000000001</v>
      </c>
      <c r="H9" s="190">
        <v>107.09500000000001</v>
      </c>
      <c r="I9" s="190">
        <v>113.721</v>
      </c>
      <c r="J9" s="191">
        <v>96.379</v>
      </c>
      <c r="K9" s="192">
        <v>433.004</v>
      </c>
      <c r="L9" s="243">
        <v>97.51799999999999</v>
      </c>
      <c r="M9" s="244">
        <v>95.74199999999999</v>
      </c>
      <c r="N9" s="244">
        <v>110.52300000000001</v>
      </c>
      <c r="O9" s="244">
        <v>116.57799999999999</v>
      </c>
      <c r="P9" s="245">
        <v>420.361</v>
      </c>
      <c r="Q9" s="247">
        <v>111.52999999999999</v>
      </c>
      <c r="R9" s="256"/>
      <c r="S9" s="242"/>
      <c r="T9" s="242"/>
    </row>
    <row r="10" spans="1:18" ht="12.75">
      <c r="A10" s="185" t="s">
        <v>1</v>
      </c>
      <c r="B10" s="193">
        <v>5.3511144944</v>
      </c>
      <c r="C10" s="194">
        <v>6.8570109456</v>
      </c>
      <c r="D10" s="194">
        <v>6.84907517</v>
      </c>
      <c r="E10" s="195">
        <v>8.756973999999998</v>
      </c>
      <c r="F10" s="196">
        <v>27.814174609999995</v>
      </c>
      <c r="G10" s="193">
        <v>7.826</v>
      </c>
      <c r="H10" s="194">
        <v>7.497</v>
      </c>
      <c r="I10" s="194">
        <v>7.363</v>
      </c>
      <c r="J10" s="195">
        <v>4.55</v>
      </c>
      <c r="K10" s="196">
        <v>27.236</v>
      </c>
      <c r="L10" s="247">
        <v>6.953</v>
      </c>
      <c r="M10" s="248">
        <v>7.094</v>
      </c>
      <c r="N10" s="248">
        <v>9.006</v>
      </c>
      <c r="O10" s="248">
        <v>1.13</v>
      </c>
      <c r="P10" s="249">
        <v>24.183</v>
      </c>
      <c r="Q10" s="247">
        <v>1.269</v>
      </c>
      <c r="R10" s="256"/>
    </row>
    <row r="11" spans="1:18" ht="12.75">
      <c r="A11" s="185" t="s">
        <v>0</v>
      </c>
      <c r="B11" s="193">
        <v>3.06345932402</v>
      </c>
      <c r="C11" s="194">
        <v>3.1550820359799996</v>
      </c>
      <c r="D11" s="194">
        <v>0.9086945300000004</v>
      </c>
      <c r="E11" s="195">
        <v>3.6678669499999996</v>
      </c>
      <c r="F11" s="196">
        <v>10.795102839999998</v>
      </c>
      <c r="G11" s="193">
        <v>1.0630000000000002</v>
      </c>
      <c r="H11" s="194">
        <v>3.309</v>
      </c>
      <c r="I11" s="194">
        <v>3.4</v>
      </c>
      <c r="J11" s="195">
        <v>4.832</v>
      </c>
      <c r="K11" s="196">
        <v>12.604</v>
      </c>
      <c r="L11" s="247">
        <v>1.678</v>
      </c>
      <c r="M11" s="248">
        <v>1.368</v>
      </c>
      <c r="N11" s="248">
        <v>1.9329999999999998</v>
      </c>
      <c r="O11" s="248">
        <v>1.568</v>
      </c>
      <c r="P11" s="249">
        <v>6.547000000000001</v>
      </c>
      <c r="Q11" s="247">
        <v>3.1980000000000004</v>
      </c>
      <c r="R11" s="256"/>
    </row>
    <row r="12" spans="1:18" ht="12.75">
      <c r="A12" s="185" t="s">
        <v>197</v>
      </c>
      <c r="B12" s="193">
        <v>0</v>
      </c>
      <c r="C12" s="194">
        <v>-5.6450794</v>
      </c>
      <c r="D12" s="194">
        <v>-2.9805985999999995</v>
      </c>
      <c r="E12" s="195">
        <v>3.7737817999999996</v>
      </c>
      <c r="F12" s="196">
        <v>-4.8518962000000005</v>
      </c>
      <c r="G12" s="193">
        <v>-6.726</v>
      </c>
      <c r="H12" s="194">
        <v>-2.962</v>
      </c>
      <c r="I12" s="194">
        <v>-1.51</v>
      </c>
      <c r="J12" s="195">
        <v>0.764</v>
      </c>
      <c r="K12" s="196">
        <v>-10.434000000000001</v>
      </c>
      <c r="L12" s="247">
        <v>-5.048</v>
      </c>
      <c r="M12" s="248">
        <v>-7.503</v>
      </c>
      <c r="N12" s="248">
        <v>-9.379</v>
      </c>
      <c r="O12" s="248">
        <v>-5.637</v>
      </c>
      <c r="P12" s="249">
        <v>-27.567</v>
      </c>
      <c r="Q12" s="247">
        <v>3.406</v>
      </c>
      <c r="R12" s="256"/>
    </row>
    <row r="13" spans="1:18" ht="12.75">
      <c r="A13" s="185" t="s">
        <v>198</v>
      </c>
      <c r="B13" s="247">
        <v>-18.388689572815213</v>
      </c>
      <c r="C13" s="248">
        <v>-21.87521037796846</v>
      </c>
      <c r="D13" s="248">
        <v>-21.88238803450829</v>
      </c>
      <c r="E13" s="248">
        <v>-22.170684087376827</v>
      </c>
      <c r="F13" s="247">
        <v>-84.31697207266879</v>
      </c>
      <c r="G13" s="247">
        <v>-22.927</v>
      </c>
      <c r="H13" s="248">
        <v>-22.731</v>
      </c>
      <c r="I13" s="248">
        <v>-21.186</v>
      </c>
      <c r="J13" s="248">
        <v>-22.569</v>
      </c>
      <c r="K13" s="247">
        <v>-89.413</v>
      </c>
      <c r="L13" s="247">
        <v>-18.881</v>
      </c>
      <c r="M13" s="248">
        <v>-19.873</v>
      </c>
      <c r="N13" s="248">
        <v>-20.759</v>
      </c>
      <c r="O13" s="248">
        <v>-22.589000000000002</v>
      </c>
      <c r="P13" s="249">
        <v>-82.102</v>
      </c>
      <c r="Q13" s="247">
        <v>-18.593999999999998</v>
      </c>
      <c r="R13" s="256"/>
    </row>
    <row r="14" spans="1:18" ht="12.75">
      <c r="A14" s="185" t="s">
        <v>5</v>
      </c>
      <c r="B14" s="247">
        <v>-47.781310294324676</v>
      </c>
      <c r="C14" s="248">
        <v>-50.10996478567531</v>
      </c>
      <c r="D14" s="248">
        <v>-59.755954890000005</v>
      </c>
      <c r="E14" s="248">
        <v>-82.09697186999999</v>
      </c>
      <c r="F14" s="247">
        <v>-239.74420183999996</v>
      </c>
      <c r="G14" s="247">
        <v>-55.776999999999994</v>
      </c>
      <c r="H14" s="248">
        <v>-56.231</v>
      </c>
      <c r="I14" s="248">
        <v>-62.318000000000005</v>
      </c>
      <c r="J14" s="248">
        <v>-59.524</v>
      </c>
      <c r="K14" s="247">
        <v>-233.85</v>
      </c>
      <c r="L14" s="247">
        <v>-51.538000000000004</v>
      </c>
      <c r="M14" s="248">
        <v>-43.113</v>
      </c>
      <c r="N14" s="248">
        <v>-53.064</v>
      </c>
      <c r="O14" s="248">
        <v>-54.398</v>
      </c>
      <c r="P14" s="249">
        <v>-202.113</v>
      </c>
      <c r="Q14" s="247">
        <v>-57.261</v>
      </c>
      <c r="R14" s="256"/>
    </row>
    <row r="15" spans="1:20" s="246" customFormat="1" ht="12.75">
      <c r="A15" s="188" t="s">
        <v>126</v>
      </c>
      <c r="B15" s="243">
        <v>33.67837422836012</v>
      </c>
      <c r="C15" s="244">
        <v>54.478948850856206</v>
      </c>
      <c r="D15" s="244">
        <v>61.5113404054916</v>
      </c>
      <c r="E15" s="244">
        <v>28.591682472623248</v>
      </c>
      <c r="F15" s="243">
        <v>178.2603459573312</v>
      </c>
      <c r="G15" s="243">
        <v>39.26800000000002</v>
      </c>
      <c r="H15" s="244">
        <v>35.977</v>
      </c>
      <c r="I15" s="244">
        <v>39.470000000000006</v>
      </c>
      <c r="J15" s="244">
        <v>24.431999999999988</v>
      </c>
      <c r="K15" s="243">
        <v>139.14700000000002</v>
      </c>
      <c r="L15" s="243">
        <v>30.68199999999998</v>
      </c>
      <c r="M15" s="244">
        <v>33.714999999999975</v>
      </c>
      <c r="N15" s="244">
        <v>38.26000000000001</v>
      </c>
      <c r="O15" s="244">
        <v>36.65199999999998</v>
      </c>
      <c r="P15" s="245">
        <v>139.30899999999997</v>
      </c>
      <c r="Q15" s="247">
        <v>43.547999999999995</v>
      </c>
      <c r="R15" s="256"/>
      <c r="S15" s="242"/>
      <c r="T15" s="242"/>
    </row>
    <row r="16" spans="1:20" s="246" customFormat="1" ht="12.75">
      <c r="A16" s="188" t="s">
        <v>232</v>
      </c>
      <c r="B16" s="250">
        <v>0.19792742616613127</v>
      </c>
      <c r="C16" s="251">
        <v>0.262040486436796</v>
      </c>
      <c r="D16" s="251">
        <v>0.26776546999980216</v>
      </c>
      <c r="E16" s="251">
        <v>0.12822578904807505</v>
      </c>
      <c r="F16" s="250">
        <v>0.21457551178983594</v>
      </c>
      <c r="G16" s="250">
        <v>0.17975820443215587</v>
      </c>
      <c r="H16" s="251">
        <v>0.179111239445595</v>
      </c>
      <c r="I16" s="251">
        <v>0.1896465568603333</v>
      </c>
      <c r="J16" s="251">
        <v>0.12338521518680491</v>
      </c>
      <c r="K16" s="250">
        <v>0.16857087822293512</v>
      </c>
      <c r="L16" s="250">
        <v>0.15229671104228085</v>
      </c>
      <c r="M16" s="251">
        <v>0.1763779609943918</v>
      </c>
      <c r="N16" s="251">
        <v>0.18147408563338066</v>
      </c>
      <c r="O16" s="251">
        <v>0.1635264461150645</v>
      </c>
      <c r="P16" s="252">
        <v>0.16833337763932824</v>
      </c>
      <c r="Q16" s="247">
        <v>0.20029251869636006</v>
      </c>
      <c r="R16" s="256"/>
      <c r="S16" s="242"/>
      <c r="T16" s="242"/>
    </row>
    <row r="17" spans="1:18" ht="12.75">
      <c r="A17" s="185" t="s">
        <v>328</v>
      </c>
      <c r="B17" s="247">
        <v>-14.076500860990002</v>
      </c>
      <c r="C17" s="248">
        <v>-17.38907576901</v>
      </c>
      <c r="D17" s="248">
        <v>-15.672357719999995</v>
      </c>
      <c r="E17" s="248">
        <v>-14.068441940000005</v>
      </c>
      <c r="F17" s="247">
        <v>-61.20637629</v>
      </c>
      <c r="G17" s="247">
        <v>-14.815</v>
      </c>
      <c r="H17" s="248">
        <v>-13.87</v>
      </c>
      <c r="I17" s="248">
        <v>-17.107</v>
      </c>
      <c r="J17" s="248">
        <v>-17.668</v>
      </c>
      <c r="K17" s="247">
        <v>-63.46</v>
      </c>
      <c r="L17" s="247">
        <v>-15.454</v>
      </c>
      <c r="M17" s="248">
        <v>-14.596</v>
      </c>
      <c r="N17" s="248">
        <v>-15.57</v>
      </c>
      <c r="O17" s="248">
        <v>-17.752</v>
      </c>
      <c r="P17" s="249">
        <v>-63.372</v>
      </c>
      <c r="Q17" s="247">
        <v>-19.531</v>
      </c>
      <c r="R17" s="256"/>
    </row>
    <row r="18" spans="1:18" ht="12.75">
      <c r="A18" s="185" t="s">
        <v>160</v>
      </c>
      <c r="B18" s="247">
        <v>0.53529958</v>
      </c>
      <c r="C18" s="248">
        <v>-0.6181673400000002</v>
      </c>
      <c r="D18" s="248">
        <v>0.10420668999999987</v>
      </c>
      <c r="E18" s="248">
        <v>0.2010363370385454</v>
      </c>
      <c r="F18" s="247">
        <v>0.2223752670385451</v>
      </c>
      <c r="G18" s="247">
        <v>0.65</v>
      </c>
      <c r="H18" s="248">
        <v>0.554</v>
      </c>
      <c r="I18" s="248">
        <v>2.844</v>
      </c>
      <c r="J18" s="248">
        <v>0.344</v>
      </c>
      <c r="K18" s="247">
        <v>4.392</v>
      </c>
      <c r="L18" s="247">
        <v>0.544</v>
      </c>
      <c r="M18" s="248">
        <v>0.77</v>
      </c>
      <c r="N18" s="248">
        <v>1.075</v>
      </c>
      <c r="O18" s="248">
        <v>3.94</v>
      </c>
      <c r="P18" s="249">
        <v>6.329000000000001</v>
      </c>
      <c r="Q18" s="247">
        <v>-0.07</v>
      </c>
      <c r="R18" s="256"/>
    </row>
    <row r="19" spans="1:20" s="246" customFormat="1" ht="12.75">
      <c r="A19" s="188" t="s">
        <v>17</v>
      </c>
      <c r="B19" s="253">
        <v>20.137172947370118</v>
      </c>
      <c r="C19" s="254">
        <v>36.47170574184621</v>
      </c>
      <c r="D19" s="254">
        <v>45.943189375491606</v>
      </c>
      <c r="E19" s="254">
        <v>14.724276869661788</v>
      </c>
      <c r="F19" s="253">
        <v>117.27634493436972</v>
      </c>
      <c r="G19" s="253">
        <v>25.103000000000023</v>
      </c>
      <c r="H19" s="254">
        <v>22.660999999999998</v>
      </c>
      <c r="I19" s="254">
        <v>25.207000000000008</v>
      </c>
      <c r="J19" s="254">
        <v>7.107999999999989</v>
      </c>
      <c r="K19" s="253">
        <v>80.07900000000002</v>
      </c>
      <c r="L19" s="253">
        <v>15.77199999999998</v>
      </c>
      <c r="M19" s="254">
        <v>19.888999999999974</v>
      </c>
      <c r="N19" s="254">
        <v>23.76500000000001</v>
      </c>
      <c r="O19" s="254">
        <v>22.839999999999982</v>
      </c>
      <c r="P19" s="255">
        <v>82.26599999999996</v>
      </c>
      <c r="Q19" s="253">
        <v>23.946999999999996</v>
      </c>
      <c r="R19" s="256"/>
      <c r="S19" s="242"/>
      <c r="T19" s="242"/>
    </row>
    <row r="20" spans="1:18" ht="12.75">
      <c r="A20" s="188" t="s">
        <v>233</v>
      </c>
      <c r="B20" s="250">
        <v>0.11834593869376599</v>
      </c>
      <c r="C20" s="251">
        <v>0.175426723814677</v>
      </c>
      <c r="D20" s="251">
        <v>0.19999563682602062</v>
      </c>
      <c r="E20" s="251">
        <v>0.06603430985855793</v>
      </c>
      <c r="F20" s="250">
        <v>0.14116786097317</v>
      </c>
      <c r="G20" s="250">
        <v>0.11491469404758099</v>
      </c>
      <c r="H20" s="251">
        <v>0.11281762784769793</v>
      </c>
      <c r="I20" s="251">
        <v>0.12111529665007403</v>
      </c>
      <c r="J20" s="251">
        <v>0.03589645176603669</v>
      </c>
      <c r="K20" s="250">
        <v>0.0970124210885928</v>
      </c>
      <c r="L20" s="250">
        <v>0.07828771679026308</v>
      </c>
      <c r="M20" s="251">
        <v>0.1040480873859545</v>
      </c>
      <c r="N20" s="251">
        <v>0.11272168439825646</v>
      </c>
      <c r="O20" s="251">
        <v>0.10190287103754427</v>
      </c>
      <c r="P20" s="252">
        <v>0.09940573577354637</v>
      </c>
      <c r="Q20" s="250">
        <v>0.11014064814048255</v>
      </c>
      <c r="R20" s="256"/>
    </row>
    <row r="21" spans="1:18" ht="12.75">
      <c r="A21" s="185" t="s">
        <v>199</v>
      </c>
      <c r="B21" s="247">
        <v>0.0973645492</v>
      </c>
      <c r="C21" s="248">
        <v>0.7798211908</v>
      </c>
      <c r="D21" s="248">
        <v>0.74837698</v>
      </c>
      <c r="E21" s="248">
        <v>0.38994250999999985</v>
      </c>
      <c r="F21" s="247">
        <v>2.01550523</v>
      </c>
      <c r="G21" s="247">
        <v>0.408</v>
      </c>
      <c r="H21" s="248">
        <v>0.399</v>
      </c>
      <c r="I21" s="248">
        <v>0.844</v>
      </c>
      <c r="J21" s="248">
        <v>3.645</v>
      </c>
      <c r="K21" s="247">
        <v>5.295999999999999</v>
      </c>
      <c r="L21" s="247">
        <v>0.24204610000000001</v>
      </c>
      <c r="M21" s="248">
        <v>0.16479710999999997</v>
      </c>
      <c r="N21" s="248">
        <v>0.16494808999999985</v>
      </c>
      <c r="O21" s="248">
        <v>0.17561537000000044</v>
      </c>
      <c r="P21" s="249">
        <v>0.7474066700000004</v>
      </c>
      <c r="Q21" s="247">
        <v>0.19973564999999985</v>
      </c>
      <c r="R21" s="256"/>
    </row>
    <row r="22" spans="1:18" ht="12.75">
      <c r="A22" s="185" t="s">
        <v>200</v>
      </c>
      <c r="B22" s="247">
        <v>-9.198931959429999</v>
      </c>
      <c r="C22" s="248">
        <v>-7.422731670570003</v>
      </c>
      <c r="D22" s="248">
        <v>-9.208810729999998</v>
      </c>
      <c r="E22" s="248">
        <v>-3.1258955299999984</v>
      </c>
      <c r="F22" s="247">
        <v>-28.956369889999994</v>
      </c>
      <c r="G22" s="247">
        <v>-2.6590000000000007</v>
      </c>
      <c r="H22" s="248">
        <v>-6.898</v>
      </c>
      <c r="I22" s="248">
        <v>-10.482</v>
      </c>
      <c r="J22" s="248">
        <v>-8.322</v>
      </c>
      <c r="K22" s="247">
        <v>-28.361</v>
      </c>
      <c r="L22" s="247">
        <v>-6.0030461</v>
      </c>
      <c r="M22" s="248">
        <v>-6.131797109999999</v>
      </c>
      <c r="N22" s="248">
        <v>-4.745948090000002</v>
      </c>
      <c r="O22" s="248">
        <v>-2.494615369999999</v>
      </c>
      <c r="P22" s="249">
        <v>-19.37540667</v>
      </c>
      <c r="Q22" s="247">
        <v>-5.45473565</v>
      </c>
      <c r="R22" s="256"/>
    </row>
    <row r="23" spans="1:20" s="246" customFormat="1" ht="12.75">
      <c r="A23" s="188" t="s">
        <v>201</v>
      </c>
      <c r="B23" s="253">
        <v>11.035605537140121</v>
      </c>
      <c r="C23" s="254">
        <v>29.828795262076206</v>
      </c>
      <c r="D23" s="254">
        <v>37.48275562549161</v>
      </c>
      <c r="E23" s="254">
        <v>11.98832384966179</v>
      </c>
      <c r="F23" s="253">
        <v>90.33548027436973</v>
      </c>
      <c r="G23" s="253">
        <v>22.852000000000025</v>
      </c>
      <c r="H23" s="254">
        <v>16.162</v>
      </c>
      <c r="I23" s="254">
        <v>15.56900000000001</v>
      </c>
      <c r="J23" s="254">
        <v>2.4309999999999903</v>
      </c>
      <c r="K23" s="253">
        <v>57.014000000000024</v>
      </c>
      <c r="L23" s="253">
        <v>10.01099999999998</v>
      </c>
      <c r="M23" s="254">
        <v>13.921999999999976</v>
      </c>
      <c r="N23" s="254">
        <v>19.184000000000008</v>
      </c>
      <c r="O23" s="254">
        <v>20.520999999999983</v>
      </c>
      <c r="P23" s="255">
        <v>63.63799999999995</v>
      </c>
      <c r="Q23" s="253">
        <v>18.691999999999997</v>
      </c>
      <c r="R23" s="256"/>
      <c r="S23" s="242"/>
      <c r="T23" s="242"/>
    </row>
    <row r="24" spans="1:18" ht="12.75">
      <c r="A24" s="185" t="s">
        <v>234</v>
      </c>
      <c r="B24" s="247">
        <v>-4.32467019196</v>
      </c>
      <c r="C24" s="248">
        <v>-9.99564661204</v>
      </c>
      <c r="D24" s="248">
        <v>-9.560947666999999</v>
      </c>
      <c r="E24" s="248">
        <v>-1.7430006069999981</v>
      </c>
      <c r="F24" s="247">
        <v>-25.624265078</v>
      </c>
      <c r="G24" s="247">
        <v>-6.661</v>
      </c>
      <c r="H24" s="248">
        <v>-4.773</v>
      </c>
      <c r="I24" s="248">
        <v>-4.842</v>
      </c>
      <c r="J24" s="248">
        <v>0.454</v>
      </c>
      <c r="K24" s="247">
        <v>-15.822</v>
      </c>
      <c r="L24" s="247">
        <v>-3.437</v>
      </c>
      <c r="M24" s="248">
        <v>-4.533</v>
      </c>
      <c r="N24" s="248">
        <v>-6.344</v>
      </c>
      <c r="O24" s="248">
        <v>-5.633</v>
      </c>
      <c r="P24" s="249">
        <v>-19.947</v>
      </c>
      <c r="Q24" s="247">
        <v>-5.572</v>
      </c>
      <c r="R24" s="256"/>
    </row>
    <row r="25" spans="1:18" ht="12.75">
      <c r="A25" s="226" t="s">
        <v>265</v>
      </c>
      <c r="B25" s="248">
        <v>0</v>
      </c>
      <c r="C25" s="248">
        <v>0</v>
      </c>
      <c r="D25" s="248">
        <v>0</v>
      </c>
      <c r="E25" s="277">
        <v>0</v>
      </c>
      <c r="F25" s="277">
        <v>0</v>
      </c>
      <c r="G25" s="248">
        <v>0</v>
      </c>
      <c r="H25" s="248">
        <v>0</v>
      </c>
      <c r="I25" s="248">
        <v>0</v>
      </c>
      <c r="J25" s="277">
        <v>0</v>
      </c>
      <c r="K25" s="277">
        <v>0</v>
      </c>
      <c r="L25" s="248">
        <v>0</v>
      </c>
      <c r="M25" s="248">
        <v>0</v>
      </c>
      <c r="N25" s="248">
        <v>0</v>
      </c>
      <c r="O25" s="248">
        <v>-0.66</v>
      </c>
      <c r="P25" s="249">
        <v>-0.66</v>
      </c>
      <c r="Q25" s="248">
        <v>0</v>
      </c>
      <c r="R25" s="256"/>
    </row>
    <row r="26" spans="1:21" s="246" customFormat="1" ht="12.75">
      <c r="A26" s="188" t="s">
        <v>202</v>
      </c>
      <c r="B26" s="243">
        <v>6.710935345180121</v>
      </c>
      <c r="C26" s="244">
        <v>19.833148650036208</v>
      </c>
      <c r="D26" s="244">
        <v>27.921807958491613</v>
      </c>
      <c r="E26" s="244">
        <v>10.24532324266179</v>
      </c>
      <c r="F26" s="243">
        <v>64.71121519636972</v>
      </c>
      <c r="G26" s="243">
        <v>16.191000000000024</v>
      </c>
      <c r="H26" s="244">
        <v>11.389</v>
      </c>
      <c r="I26" s="244">
        <v>10.727000000000011</v>
      </c>
      <c r="J26" s="244">
        <v>2.8849999999999905</v>
      </c>
      <c r="K26" s="243">
        <v>41.19200000000002</v>
      </c>
      <c r="L26" s="243">
        <v>6.57399999999998</v>
      </c>
      <c r="M26" s="244">
        <v>9.388999999999974</v>
      </c>
      <c r="N26" s="244">
        <v>12.840000000000007</v>
      </c>
      <c r="O26" s="244">
        <v>14.227999999999984</v>
      </c>
      <c r="P26" s="245">
        <v>43.03099999999995</v>
      </c>
      <c r="Q26" s="243">
        <v>13.119999999999997</v>
      </c>
      <c r="R26" s="256"/>
      <c r="S26" s="242"/>
      <c r="T26" s="206"/>
      <c r="U26" s="237"/>
    </row>
    <row r="27" spans="1:18" ht="15.75" thickBot="1">
      <c r="A27" s="235"/>
      <c r="B27" s="234"/>
      <c r="C27" s="235"/>
      <c r="D27" s="235"/>
      <c r="E27" s="235"/>
      <c r="F27" s="234"/>
      <c r="G27" s="234"/>
      <c r="H27" s="235"/>
      <c r="I27" s="235"/>
      <c r="J27" s="235"/>
      <c r="K27" s="234"/>
      <c r="L27" s="234"/>
      <c r="M27" s="235"/>
      <c r="N27" s="235"/>
      <c r="O27" s="235"/>
      <c r="P27" s="236"/>
      <c r="Q27" s="234"/>
      <c r="R27" s="256"/>
    </row>
    <row r="28" spans="2:18" ht="12.75">
      <c r="B28" s="238"/>
      <c r="C28" s="239"/>
      <c r="D28" s="239"/>
      <c r="E28" s="239"/>
      <c r="F28" s="238"/>
      <c r="G28" s="238"/>
      <c r="H28" s="239"/>
      <c r="I28" s="239"/>
      <c r="J28" s="239"/>
      <c r="K28" s="238"/>
      <c r="L28" s="238"/>
      <c r="M28" s="239"/>
      <c r="N28" s="239"/>
      <c r="O28" s="239"/>
      <c r="P28" s="240"/>
      <c r="Q28" s="238"/>
      <c r="R28" s="256"/>
    </row>
    <row r="29" spans="1:18" ht="17.25">
      <c r="A29" s="275" t="s">
        <v>219</v>
      </c>
      <c r="B29" s="238"/>
      <c r="C29" s="239"/>
      <c r="D29" s="239"/>
      <c r="E29" s="239"/>
      <c r="F29" s="238"/>
      <c r="G29" s="238"/>
      <c r="H29" s="239"/>
      <c r="I29" s="239"/>
      <c r="J29" s="239"/>
      <c r="K29" s="238"/>
      <c r="L29" s="238"/>
      <c r="M29" s="239"/>
      <c r="N29" s="239"/>
      <c r="O29" s="239"/>
      <c r="P29" s="240"/>
      <c r="Q29" s="238"/>
      <c r="R29" s="256"/>
    </row>
    <row r="30" spans="1:21" s="257" customFormat="1" ht="6" customHeight="1">
      <c r="A30" s="241"/>
      <c r="B30" s="230"/>
      <c r="C30" s="231"/>
      <c r="D30" s="231"/>
      <c r="E30" s="231"/>
      <c r="F30" s="230"/>
      <c r="G30" s="230"/>
      <c r="H30" s="231"/>
      <c r="I30" s="231"/>
      <c r="J30" s="231"/>
      <c r="K30" s="230"/>
      <c r="L30" s="230"/>
      <c r="M30" s="231"/>
      <c r="N30" s="231"/>
      <c r="O30" s="231"/>
      <c r="P30" s="232"/>
      <c r="Q30" s="230"/>
      <c r="R30" s="256"/>
      <c r="S30" s="241"/>
      <c r="T30" s="206"/>
      <c r="U30" s="237"/>
    </row>
    <row r="31" spans="1:18" ht="12.75">
      <c r="A31" s="206" t="s">
        <v>204</v>
      </c>
      <c r="B31" s="258">
        <v>893.2044552429779</v>
      </c>
      <c r="C31" s="259">
        <v>906.8531560959078</v>
      </c>
      <c r="D31" s="259">
        <v>907.552582655908</v>
      </c>
      <c r="E31" s="259">
        <v>915.628633495908</v>
      </c>
      <c r="F31" s="258">
        <v>915.628633495908</v>
      </c>
      <c r="G31" s="258">
        <v>922.278</v>
      </c>
      <c r="H31" s="259">
        <v>939.4100000000001</v>
      </c>
      <c r="I31" s="259">
        <v>952.451</v>
      </c>
      <c r="J31" s="259">
        <v>952.9180000000001</v>
      </c>
      <c r="K31" s="258">
        <v>952.9180000000001</v>
      </c>
      <c r="L31" s="258">
        <v>951.618</v>
      </c>
      <c r="M31" s="259">
        <v>906.3980000000001</v>
      </c>
      <c r="N31" s="259">
        <v>931.82</v>
      </c>
      <c r="O31" s="259">
        <v>947.2149999999999</v>
      </c>
      <c r="P31" s="260">
        <v>947.2149999999999</v>
      </c>
      <c r="Q31" s="258">
        <v>956.5880000000001</v>
      </c>
      <c r="R31" s="256"/>
    </row>
    <row r="32" spans="1:18" ht="12.75">
      <c r="A32" s="206" t="s">
        <v>205</v>
      </c>
      <c r="B32" s="258">
        <v>13.375334151069996</v>
      </c>
      <c r="C32" s="259">
        <v>6.344080295999996</v>
      </c>
      <c r="D32" s="259">
        <v>6.150118615999997</v>
      </c>
      <c r="E32" s="259">
        <v>6.533740335999999</v>
      </c>
      <c r="F32" s="258">
        <v>6.533740335999999</v>
      </c>
      <c r="G32" s="258">
        <v>15.383</v>
      </c>
      <c r="H32" s="259">
        <v>8.76</v>
      </c>
      <c r="I32" s="259">
        <v>8.315</v>
      </c>
      <c r="J32" s="259">
        <v>8.127</v>
      </c>
      <c r="K32" s="258">
        <v>8.127</v>
      </c>
      <c r="L32" s="258">
        <v>12.018</v>
      </c>
      <c r="M32" s="259">
        <v>5.945</v>
      </c>
      <c r="N32" s="259">
        <v>5.695</v>
      </c>
      <c r="O32" s="259">
        <v>21.556</v>
      </c>
      <c r="P32" s="258">
        <v>21.556</v>
      </c>
      <c r="Q32" s="258">
        <v>21.394000000000002</v>
      </c>
      <c r="R32" s="256"/>
    </row>
    <row r="33" spans="1:18" ht="12.75">
      <c r="A33" s="206" t="s">
        <v>206</v>
      </c>
      <c r="B33" s="258">
        <v>5.809577592240001</v>
      </c>
      <c r="C33" s="259">
        <v>8.333520040000002</v>
      </c>
      <c r="D33" s="259">
        <v>10.42177803</v>
      </c>
      <c r="E33" s="259">
        <v>5.788341439999999</v>
      </c>
      <c r="F33" s="258">
        <v>5.788341439999999</v>
      </c>
      <c r="G33" s="258">
        <v>2.724</v>
      </c>
      <c r="H33" s="259">
        <v>2.574</v>
      </c>
      <c r="I33" s="259">
        <v>3.866</v>
      </c>
      <c r="J33" s="259">
        <v>4.065</v>
      </c>
      <c r="K33" s="258">
        <v>4.065</v>
      </c>
      <c r="L33" s="258">
        <v>4.143</v>
      </c>
      <c r="M33" s="259">
        <v>4.104</v>
      </c>
      <c r="N33" s="259">
        <v>3.62</v>
      </c>
      <c r="O33" s="259">
        <v>4.144</v>
      </c>
      <c r="P33" s="260">
        <v>4.144</v>
      </c>
      <c r="Q33" s="258">
        <v>4.501</v>
      </c>
      <c r="R33" s="256"/>
    </row>
    <row r="34" spans="1:18" ht="12.75">
      <c r="A34" s="206" t="s">
        <v>207</v>
      </c>
      <c r="B34" s="258">
        <v>69.60320376746375</v>
      </c>
      <c r="C34" s="259">
        <v>64.62376003486376</v>
      </c>
      <c r="D34" s="259">
        <v>55.22346331786377</v>
      </c>
      <c r="E34" s="259">
        <v>49.881035120863764</v>
      </c>
      <c r="F34" s="258">
        <v>49.881035120863764</v>
      </c>
      <c r="G34" s="258">
        <v>45.024</v>
      </c>
      <c r="H34" s="259">
        <v>36.945</v>
      </c>
      <c r="I34" s="259">
        <v>45.697</v>
      </c>
      <c r="J34" s="259">
        <v>42.653</v>
      </c>
      <c r="K34" s="258">
        <v>42.653</v>
      </c>
      <c r="L34" s="258">
        <v>37.63</v>
      </c>
      <c r="M34" s="259">
        <v>38.725</v>
      </c>
      <c r="N34" s="259">
        <v>35.091</v>
      </c>
      <c r="O34" s="259">
        <v>30.58</v>
      </c>
      <c r="P34" s="260">
        <v>30.58</v>
      </c>
      <c r="Q34" s="258">
        <v>31.681</v>
      </c>
      <c r="R34" s="256"/>
    </row>
    <row r="35" spans="1:21" s="246" customFormat="1" ht="12.75">
      <c r="A35" s="242" t="s">
        <v>203</v>
      </c>
      <c r="B35" s="261">
        <v>981.9925707537516</v>
      </c>
      <c r="C35" s="262">
        <v>986.1545164667716</v>
      </c>
      <c r="D35" s="262">
        <v>979.3479426197719</v>
      </c>
      <c r="E35" s="262">
        <v>977.8317503927718</v>
      </c>
      <c r="F35" s="261">
        <v>977.8317503927718</v>
      </c>
      <c r="G35" s="261">
        <v>985.4090000000001</v>
      </c>
      <c r="H35" s="262">
        <v>987.6890000000001</v>
      </c>
      <c r="I35" s="262">
        <v>1010.3290000000001</v>
      </c>
      <c r="J35" s="262">
        <v>1007.7630000000001</v>
      </c>
      <c r="K35" s="261">
        <v>1007.7630000000001</v>
      </c>
      <c r="L35" s="261">
        <v>1005.4090000000001</v>
      </c>
      <c r="M35" s="262">
        <v>955.1720000000003</v>
      </c>
      <c r="N35" s="262">
        <v>976.2260000000001</v>
      </c>
      <c r="O35" s="262">
        <v>1003.495</v>
      </c>
      <c r="P35" s="263">
        <v>1003.495</v>
      </c>
      <c r="Q35" s="261">
        <v>1014.1640000000001</v>
      </c>
      <c r="R35" s="256"/>
      <c r="S35" s="242"/>
      <c r="T35" s="206"/>
      <c r="U35" s="237"/>
    </row>
    <row r="36" spans="1:18" ht="12.75">
      <c r="A36" s="206" t="s">
        <v>130</v>
      </c>
      <c r="B36" s="258">
        <v>97.14451859089</v>
      </c>
      <c r="C36" s="259">
        <v>103.22333191</v>
      </c>
      <c r="D36" s="259">
        <v>106.73331109</v>
      </c>
      <c r="E36" s="259">
        <v>105.91123839</v>
      </c>
      <c r="F36" s="258">
        <v>105.91123839</v>
      </c>
      <c r="G36" s="258">
        <v>105.507</v>
      </c>
      <c r="H36" s="259">
        <v>110.595</v>
      </c>
      <c r="I36" s="259">
        <v>107.949</v>
      </c>
      <c r="J36" s="259">
        <v>112.462</v>
      </c>
      <c r="K36" s="258">
        <v>112.462</v>
      </c>
      <c r="L36" s="258">
        <v>111.413</v>
      </c>
      <c r="M36" s="259">
        <v>101.866</v>
      </c>
      <c r="N36" s="259">
        <v>93.405</v>
      </c>
      <c r="O36" s="259">
        <v>87.575</v>
      </c>
      <c r="P36" s="260">
        <v>87.575</v>
      </c>
      <c r="Q36" s="258">
        <v>86.413</v>
      </c>
      <c r="R36" s="256"/>
    </row>
    <row r="37" spans="1:18" ht="12.75">
      <c r="A37" s="206" t="s">
        <v>128</v>
      </c>
      <c r="B37" s="258">
        <v>116.31159733594001</v>
      </c>
      <c r="C37" s="259">
        <v>124.99927435000001</v>
      </c>
      <c r="D37" s="259">
        <v>146.72227681</v>
      </c>
      <c r="E37" s="259">
        <v>160.07179965</v>
      </c>
      <c r="F37" s="258">
        <v>160.07179965</v>
      </c>
      <c r="G37" s="258">
        <v>150.665</v>
      </c>
      <c r="H37" s="259">
        <v>132.282</v>
      </c>
      <c r="I37" s="259">
        <v>129</v>
      </c>
      <c r="J37" s="259">
        <v>135.794</v>
      </c>
      <c r="K37" s="258">
        <v>135.794</v>
      </c>
      <c r="L37" s="258">
        <v>135.871</v>
      </c>
      <c r="M37" s="259">
        <v>121.915</v>
      </c>
      <c r="N37" s="259">
        <v>139.289</v>
      </c>
      <c r="O37" s="259">
        <v>168.237</v>
      </c>
      <c r="P37" s="260">
        <v>168.237</v>
      </c>
      <c r="Q37" s="258">
        <v>149.265</v>
      </c>
      <c r="R37" s="256"/>
    </row>
    <row r="38" spans="1:18" ht="12.75">
      <c r="A38" s="206" t="s">
        <v>208</v>
      </c>
      <c r="B38" s="258">
        <v>182.22210992299998</v>
      </c>
      <c r="C38" s="259">
        <v>163.72672963000002</v>
      </c>
      <c r="D38" s="259">
        <v>182.6589944</v>
      </c>
      <c r="E38" s="259">
        <v>85.57162852</v>
      </c>
      <c r="F38" s="258">
        <v>85.57162852</v>
      </c>
      <c r="G38" s="258">
        <v>102.245</v>
      </c>
      <c r="H38" s="259">
        <v>105.79499999999999</v>
      </c>
      <c r="I38" s="259">
        <v>62.774</v>
      </c>
      <c r="J38" s="259">
        <v>94.453</v>
      </c>
      <c r="K38" s="258">
        <v>94.453</v>
      </c>
      <c r="L38" s="258">
        <v>77.139</v>
      </c>
      <c r="M38" s="259">
        <v>87.854</v>
      </c>
      <c r="N38" s="259">
        <v>85.824</v>
      </c>
      <c r="O38" s="259">
        <v>47.78</v>
      </c>
      <c r="P38" s="260">
        <v>47.78</v>
      </c>
      <c r="Q38" s="258">
        <v>141.115</v>
      </c>
      <c r="R38" s="256"/>
    </row>
    <row r="39" spans="1:18" ht="12.75">
      <c r="A39" s="206" t="s">
        <v>209</v>
      </c>
      <c r="B39" s="258">
        <v>3.11873533053</v>
      </c>
      <c r="C39" s="259">
        <v>11.48351258</v>
      </c>
      <c r="D39" s="259">
        <v>11.11893168</v>
      </c>
      <c r="E39" s="259">
        <v>2.32040977</v>
      </c>
      <c r="F39" s="258">
        <v>2.32040977</v>
      </c>
      <c r="G39" s="258">
        <v>5.62</v>
      </c>
      <c r="H39" s="259">
        <v>7.932</v>
      </c>
      <c r="I39" s="259">
        <v>3.668</v>
      </c>
      <c r="J39" s="259">
        <v>1.778</v>
      </c>
      <c r="K39" s="258">
        <v>1.778</v>
      </c>
      <c r="L39" s="258">
        <v>1.497</v>
      </c>
      <c r="M39" s="259">
        <v>6.8</v>
      </c>
      <c r="N39" s="259">
        <v>6.668</v>
      </c>
      <c r="O39" s="259">
        <v>11.617</v>
      </c>
      <c r="P39" s="260">
        <v>11.617</v>
      </c>
      <c r="Q39" s="258">
        <v>5.6129999999999995</v>
      </c>
      <c r="R39" s="256"/>
    </row>
    <row r="40" spans="1:18" ht="12.75">
      <c r="A40" s="206" t="s">
        <v>249</v>
      </c>
      <c r="B40" s="258"/>
      <c r="C40" s="259"/>
      <c r="D40" s="259"/>
      <c r="E40" s="259"/>
      <c r="F40" s="258"/>
      <c r="G40" s="258"/>
      <c r="H40" s="259">
        <v>28.727</v>
      </c>
      <c r="I40" s="259">
        <v>24.034</v>
      </c>
      <c r="J40" s="259">
        <v>16.544</v>
      </c>
      <c r="K40" s="258">
        <v>16.544</v>
      </c>
      <c r="L40" s="258">
        <v>19.765</v>
      </c>
      <c r="M40" s="259">
        <v>68.434</v>
      </c>
      <c r="N40" s="259">
        <v>68.32</v>
      </c>
      <c r="O40" s="259">
        <v>59.345</v>
      </c>
      <c r="P40" s="260">
        <v>59.345</v>
      </c>
      <c r="Q40" s="258">
        <v>0.683</v>
      </c>
      <c r="R40" s="256"/>
    </row>
    <row r="41" spans="1:21" s="246" customFormat="1" ht="12.75">
      <c r="A41" s="242" t="s">
        <v>210</v>
      </c>
      <c r="B41" s="261">
        <v>398.79696118036003</v>
      </c>
      <c r="C41" s="262">
        <v>403.43284847000007</v>
      </c>
      <c r="D41" s="262">
        <v>447.23351398000005</v>
      </c>
      <c r="E41" s="262">
        <v>353.87507633</v>
      </c>
      <c r="F41" s="261">
        <v>353.87507633</v>
      </c>
      <c r="G41" s="261">
        <v>364.03700000000003</v>
      </c>
      <c r="H41" s="262">
        <v>385.331</v>
      </c>
      <c r="I41" s="262">
        <v>327.425</v>
      </c>
      <c r="J41" s="262">
        <v>361.03100000000006</v>
      </c>
      <c r="K41" s="261">
        <v>361.03100000000006</v>
      </c>
      <c r="L41" s="261">
        <v>345.685</v>
      </c>
      <c r="M41" s="262">
        <v>386.869</v>
      </c>
      <c r="N41" s="262">
        <v>393.506</v>
      </c>
      <c r="O41" s="262">
        <v>374.554</v>
      </c>
      <c r="P41" s="263">
        <v>374.554</v>
      </c>
      <c r="Q41" s="261">
        <v>383.089</v>
      </c>
      <c r="R41" s="256"/>
      <c r="S41" s="242"/>
      <c r="T41" s="206"/>
      <c r="U41" s="237"/>
    </row>
    <row r="42" spans="1:21" s="246" customFormat="1" ht="12.75">
      <c r="A42" s="242" t="s">
        <v>211</v>
      </c>
      <c r="B42" s="261">
        <v>1380.7895319341117</v>
      </c>
      <c r="C42" s="262">
        <v>1389.5873649367718</v>
      </c>
      <c r="D42" s="262">
        <v>1426.5814565997719</v>
      </c>
      <c r="E42" s="262">
        <v>1331.706826722772</v>
      </c>
      <c r="F42" s="261">
        <v>1331.706826722772</v>
      </c>
      <c r="G42" s="261">
        <v>1349.4460000000001</v>
      </c>
      <c r="H42" s="262">
        <v>1373.02</v>
      </c>
      <c r="I42" s="262">
        <v>1337.7540000000001</v>
      </c>
      <c r="J42" s="262">
        <v>1368.7940000000003</v>
      </c>
      <c r="K42" s="261">
        <v>1368.7940000000003</v>
      </c>
      <c r="L42" s="261">
        <v>1351.094</v>
      </c>
      <c r="M42" s="262">
        <v>1342.0410000000002</v>
      </c>
      <c r="N42" s="262">
        <v>1369.732</v>
      </c>
      <c r="O42" s="262">
        <v>1378.049</v>
      </c>
      <c r="P42" s="263">
        <v>1378.049</v>
      </c>
      <c r="Q42" s="261">
        <v>1397.2530000000002</v>
      </c>
      <c r="R42" s="256"/>
      <c r="S42" s="242"/>
      <c r="T42" s="206"/>
      <c r="U42" s="237"/>
    </row>
    <row r="43" spans="2:18" ht="12.75">
      <c r="B43" s="264"/>
      <c r="C43" s="265"/>
      <c r="D43" s="265"/>
      <c r="E43" s="265"/>
      <c r="F43" s="264"/>
      <c r="G43" s="264"/>
      <c r="H43" s="265"/>
      <c r="I43" s="265"/>
      <c r="J43" s="265"/>
      <c r="K43" s="264"/>
      <c r="L43" s="264"/>
      <c r="M43" s="265"/>
      <c r="N43" s="265"/>
      <c r="O43" s="265"/>
      <c r="P43" s="266"/>
      <c r="Q43" s="264"/>
      <c r="R43" s="256"/>
    </row>
    <row r="44" spans="1:21" s="246" customFormat="1" ht="12.75">
      <c r="A44" s="242" t="s">
        <v>6</v>
      </c>
      <c r="B44" s="261">
        <v>710.1660843548409</v>
      </c>
      <c r="C44" s="262">
        <v>723.6796279855374</v>
      </c>
      <c r="D44" s="262">
        <v>761.9618252693211</v>
      </c>
      <c r="E44" s="262">
        <v>766.3564631866908</v>
      </c>
      <c r="F44" s="261">
        <v>766.3564631866908</v>
      </c>
      <c r="G44" s="261">
        <v>777.223</v>
      </c>
      <c r="H44" s="262">
        <v>766.34</v>
      </c>
      <c r="I44" s="262">
        <v>732.159</v>
      </c>
      <c r="J44" s="262">
        <v>720.163</v>
      </c>
      <c r="K44" s="261">
        <v>720.163</v>
      </c>
      <c r="L44" s="261">
        <v>728.969</v>
      </c>
      <c r="M44" s="262">
        <v>717.763</v>
      </c>
      <c r="N44" s="262">
        <v>735.219</v>
      </c>
      <c r="O44" s="262">
        <v>724.738</v>
      </c>
      <c r="P44" s="263">
        <v>724.738</v>
      </c>
      <c r="Q44" s="261">
        <v>714.995</v>
      </c>
      <c r="R44" s="256"/>
      <c r="S44" s="242"/>
      <c r="T44" s="206"/>
      <c r="U44" s="237"/>
    </row>
    <row r="45" spans="1:18" ht="12.75">
      <c r="A45" s="206" t="s">
        <v>213</v>
      </c>
      <c r="B45" s="258">
        <v>160.08259979000002</v>
      </c>
      <c r="C45" s="259">
        <v>149.35323712</v>
      </c>
      <c r="D45" s="259">
        <v>143.59465493000002</v>
      </c>
      <c r="E45" s="259">
        <v>251.2828542</v>
      </c>
      <c r="F45" s="258">
        <v>251.2828542</v>
      </c>
      <c r="G45" s="258">
        <v>251.78</v>
      </c>
      <c r="H45" s="259">
        <v>278.273</v>
      </c>
      <c r="I45" s="259">
        <v>277.327</v>
      </c>
      <c r="J45" s="259">
        <v>283.36899999999997</v>
      </c>
      <c r="K45" s="258">
        <v>283.36899999999997</v>
      </c>
      <c r="L45" s="258">
        <v>277.932</v>
      </c>
      <c r="M45" s="259">
        <v>282.096</v>
      </c>
      <c r="N45" s="259">
        <v>276.428</v>
      </c>
      <c r="O45" s="259">
        <v>318.923</v>
      </c>
      <c r="P45" s="260">
        <v>318.923</v>
      </c>
      <c r="Q45" s="258">
        <v>353.298</v>
      </c>
      <c r="R45" s="256"/>
    </row>
    <row r="46" spans="1:18" ht="12.75">
      <c r="A46" s="206" t="s">
        <v>214</v>
      </c>
      <c r="B46" s="258">
        <v>22.3894855902127</v>
      </c>
      <c r="C46" s="259">
        <v>17.4813930595127</v>
      </c>
      <c r="D46" s="259">
        <v>19.3796891695127</v>
      </c>
      <c r="E46" s="259">
        <v>23.8326597495127</v>
      </c>
      <c r="F46" s="258">
        <v>23.8326597495127</v>
      </c>
      <c r="G46" s="258">
        <v>24.695</v>
      </c>
      <c r="H46" s="259">
        <v>21.199</v>
      </c>
      <c r="I46" s="259">
        <v>22.838</v>
      </c>
      <c r="J46" s="259">
        <v>23.185</v>
      </c>
      <c r="K46" s="258">
        <v>23.185</v>
      </c>
      <c r="L46" s="258">
        <v>20.76</v>
      </c>
      <c r="M46" s="259">
        <v>13.75</v>
      </c>
      <c r="N46" s="259">
        <v>12.442</v>
      </c>
      <c r="O46" s="259">
        <v>13.258</v>
      </c>
      <c r="P46" s="260">
        <v>13.258</v>
      </c>
      <c r="Q46" s="258">
        <v>13.58</v>
      </c>
      <c r="R46" s="256"/>
    </row>
    <row r="47" spans="1:18" ht="12.75">
      <c r="A47" s="206" t="s">
        <v>251</v>
      </c>
      <c r="B47" s="258">
        <v>43.709795230000005</v>
      </c>
      <c r="C47" s="259">
        <v>43.69458323</v>
      </c>
      <c r="D47" s="259">
        <v>40.8935092</v>
      </c>
      <c r="E47" s="259">
        <v>36.56170613</v>
      </c>
      <c r="F47" s="258">
        <v>36.56170613</v>
      </c>
      <c r="G47" s="258">
        <v>28.559</v>
      </c>
      <c r="H47" s="259">
        <v>26.939</v>
      </c>
      <c r="I47" s="259">
        <v>37.979</v>
      </c>
      <c r="J47" s="259">
        <v>25.466</v>
      </c>
      <c r="K47" s="258">
        <v>25.466</v>
      </c>
      <c r="L47" s="258">
        <v>24.406</v>
      </c>
      <c r="M47" s="259">
        <v>31.979</v>
      </c>
      <c r="N47" s="259">
        <v>32.536</v>
      </c>
      <c r="O47" s="259">
        <v>16.627</v>
      </c>
      <c r="P47" s="260">
        <v>16.627</v>
      </c>
      <c r="Q47" s="258">
        <v>13.888</v>
      </c>
      <c r="R47" s="256"/>
    </row>
    <row r="48" spans="1:18" ht="12.75">
      <c r="A48" s="206" t="s">
        <v>212</v>
      </c>
      <c r="B48" s="258">
        <v>39.077377153438164</v>
      </c>
      <c r="C48" s="259">
        <v>37.765677020588775</v>
      </c>
      <c r="D48" s="259">
        <v>41.44587213202798</v>
      </c>
      <c r="E48" s="259">
        <v>33.609636333138155</v>
      </c>
      <c r="F48" s="258">
        <v>33.609636333138155</v>
      </c>
      <c r="G48" s="258">
        <v>41.482</v>
      </c>
      <c r="H48" s="259">
        <v>38.598</v>
      </c>
      <c r="I48" s="259">
        <v>45.205</v>
      </c>
      <c r="J48" s="259">
        <v>48.533</v>
      </c>
      <c r="K48" s="258">
        <v>48.533</v>
      </c>
      <c r="L48" s="258">
        <v>51.937</v>
      </c>
      <c r="M48" s="259">
        <v>50.896</v>
      </c>
      <c r="N48" s="259">
        <v>49.906</v>
      </c>
      <c r="O48" s="259">
        <v>51.821</v>
      </c>
      <c r="P48" s="260">
        <v>51.821</v>
      </c>
      <c r="Q48" s="258">
        <v>50.911</v>
      </c>
      <c r="R48" s="256"/>
    </row>
    <row r="49" spans="1:21" s="246" customFormat="1" ht="12.75">
      <c r="A49" s="242" t="s">
        <v>215</v>
      </c>
      <c r="B49" s="261">
        <v>265.2592577636509</v>
      </c>
      <c r="C49" s="262">
        <v>248.29489043010147</v>
      </c>
      <c r="D49" s="262">
        <v>245.3137254315407</v>
      </c>
      <c r="E49" s="262">
        <v>345.2868564126509</v>
      </c>
      <c r="F49" s="261">
        <v>345.2868564126509</v>
      </c>
      <c r="G49" s="261">
        <v>346.5160000000001</v>
      </c>
      <c r="H49" s="262">
        <v>365.00900000000007</v>
      </c>
      <c r="I49" s="262">
        <v>383.349</v>
      </c>
      <c r="J49" s="262">
        <v>380.553</v>
      </c>
      <c r="K49" s="261">
        <v>380.553</v>
      </c>
      <c r="L49" s="261">
        <v>375.035</v>
      </c>
      <c r="M49" s="262">
        <v>378.721</v>
      </c>
      <c r="N49" s="262">
        <v>371.312</v>
      </c>
      <c r="O49" s="262">
        <v>400.629</v>
      </c>
      <c r="P49" s="263">
        <v>400.629</v>
      </c>
      <c r="Q49" s="261">
        <v>431.67699999999996</v>
      </c>
      <c r="R49" s="256"/>
      <c r="S49" s="242"/>
      <c r="T49" s="206"/>
      <c r="U49" s="237"/>
    </row>
    <row r="50" spans="1:18" ht="12.75">
      <c r="A50" s="206" t="s">
        <v>216</v>
      </c>
      <c r="B50" s="258">
        <v>204.90200216136</v>
      </c>
      <c r="C50" s="259">
        <v>212.71123722000002</v>
      </c>
      <c r="D50" s="259">
        <v>220.52288248</v>
      </c>
      <c r="E50" s="259">
        <v>6.98115553</v>
      </c>
      <c r="F50" s="258">
        <v>6.98115553</v>
      </c>
      <c r="G50" s="258">
        <v>5.736</v>
      </c>
      <c r="H50" s="259">
        <v>10.904</v>
      </c>
      <c r="I50" s="259">
        <v>16.974</v>
      </c>
      <c r="J50" s="259">
        <v>21.026000000000003</v>
      </c>
      <c r="K50" s="258">
        <v>21.026000000000003</v>
      </c>
      <c r="L50" s="258">
        <v>27.622</v>
      </c>
      <c r="M50" s="259">
        <v>27.47</v>
      </c>
      <c r="N50" s="259">
        <v>27.595000000000002</v>
      </c>
      <c r="O50" s="259">
        <v>25.67</v>
      </c>
      <c r="P50" s="260">
        <v>25.67</v>
      </c>
      <c r="Q50" s="258">
        <v>7.343</v>
      </c>
      <c r="R50" s="256"/>
    </row>
    <row r="51" spans="1:18" ht="12.75">
      <c r="A51" s="206" t="s">
        <v>7</v>
      </c>
      <c r="B51" s="258">
        <v>174.18131999228</v>
      </c>
      <c r="C51" s="259">
        <v>158.77380965</v>
      </c>
      <c r="D51" s="259">
        <v>168.49619556</v>
      </c>
      <c r="E51" s="259">
        <v>180.69388567</v>
      </c>
      <c r="F51" s="258">
        <v>180.69388567</v>
      </c>
      <c r="G51" s="258">
        <v>180.206</v>
      </c>
      <c r="H51" s="259">
        <v>186.487</v>
      </c>
      <c r="I51" s="259">
        <v>154.299</v>
      </c>
      <c r="J51" s="259">
        <v>165.757</v>
      </c>
      <c r="K51" s="258">
        <v>165.757</v>
      </c>
      <c r="L51" s="258">
        <v>163.092</v>
      </c>
      <c r="M51" s="259">
        <v>166.59</v>
      </c>
      <c r="N51" s="259">
        <v>197.995</v>
      </c>
      <c r="O51" s="259">
        <v>184.654</v>
      </c>
      <c r="P51" s="260">
        <v>184.654</v>
      </c>
      <c r="Q51" s="258">
        <v>192.017</v>
      </c>
      <c r="R51" s="256"/>
    </row>
    <row r="52" spans="1:18" ht="12.75">
      <c r="A52" s="206" t="s">
        <v>226</v>
      </c>
      <c r="B52" s="258">
        <v>4.45351007885</v>
      </c>
      <c r="C52" s="259">
        <v>4.03583874</v>
      </c>
      <c r="D52" s="259">
        <v>4.59293401</v>
      </c>
      <c r="E52" s="259">
        <v>8.1447379</v>
      </c>
      <c r="F52" s="258">
        <v>8.1447379</v>
      </c>
      <c r="G52" s="258">
        <v>8.146</v>
      </c>
      <c r="H52" s="259">
        <v>8.137</v>
      </c>
      <c r="I52" s="259">
        <v>7.671</v>
      </c>
      <c r="J52" s="259">
        <v>7.937</v>
      </c>
      <c r="K52" s="258">
        <v>7.937</v>
      </c>
      <c r="L52" s="258">
        <v>8.232</v>
      </c>
      <c r="M52" s="259">
        <v>10.877</v>
      </c>
      <c r="N52" s="259">
        <v>8.906</v>
      </c>
      <c r="O52" s="259">
        <v>8.486</v>
      </c>
      <c r="P52" s="260">
        <v>8.486</v>
      </c>
      <c r="Q52" s="258">
        <v>8.122</v>
      </c>
      <c r="R52" s="256"/>
    </row>
    <row r="53" spans="1:18" ht="12.75">
      <c r="A53" s="206" t="s">
        <v>8</v>
      </c>
      <c r="B53" s="258">
        <v>0.7812826700000001</v>
      </c>
      <c r="C53" s="259">
        <v>13.39042467</v>
      </c>
      <c r="D53" s="259">
        <v>6.7E-07</v>
      </c>
      <c r="E53" s="259">
        <v>4.59133367</v>
      </c>
      <c r="F53" s="258">
        <v>4.59133367</v>
      </c>
      <c r="G53" s="258">
        <v>15.826</v>
      </c>
      <c r="H53" s="259">
        <v>7.047</v>
      </c>
      <c r="I53" s="259">
        <v>10.016</v>
      </c>
      <c r="J53" s="259">
        <v>34.61</v>
      </c>
      <c r="K53" s="258">
        <v>34.61</v>
      </c>
      <c r="L53" s="258">
        <v>21.222</v>
      </c>
      <c r="M53" s="259">
        <v>22.055</v>
      </c>
      <c r="N53" s="259">
        <v>2.534</v>
      </c>
      <c r="O53" s="259">
        <v>14.886</v>
      </c>
      <c r="P53" s="260">
        <v>14.886</v>
      </c>
      <c r="Q53" s="258">
        <v>4.677</v>
      </c>
      <c r="R53" s="256"/>
    </row>
    <row r="54" spans="1:18" ht="12.75">
      <c r="A54" s="206" t="s">
        <v>129</v>
      </c>
      <c r="B54" s="258">
        <v>21.047055624619947</v>
      </c>
      <c r="C54" s="259">
        <v>28.70128855999999</v>
      </c>
      <c r="D54" s="259">
        <v>25.69389135</v>
      </c>
      <c r="E54" s="259">
        <v>19.651145659999997</v>
      </c>
      <c r="F54" s="258">
        <v>19.651145659999997</v>
      </c>
      <c r="G54" s="258">
        <v>15.793</v>
      </c>
      <c r="H54" s="259">
        <v>15.366</v>
      </c>
      <c r="I54" s="259">
        <v>21.63</v>
      </c>
      <c r="J54" s="259">
        <v>26.426000000000002</v>
      </c>
      <c r="K54" s="258">
        <v>26.426000000000002</v>
      </c>
      <c r="L54" s="258">
        <v>12.911999999999999</v>
      </c>
      <c r="M54" s="259">
        <v>16.4</v>
      </c>
      <c r="N54" s="259">
        <v>23.811</v>
      </c>
      <c r="O54" s="259">
        <v>18.998</v>
      </c>
      <c r="P54" s="260">
        <v>18.998</v>
      </c>
      <c r="Q54" s="258">
        <v>38.422</v>
      </c>
      <c r="R54" s="256"/>
    </row>
    <row r="55" spans="1:18" ht="12.75">
      <c r="A55" s="206" t="s">
        <v>250</v>
      </c>
      <c r="B55" s="258"/>
      <c r="C55" s="259"/>
      <c r="D55" s="259"/>
      <c r="E55" s="259"/>
      <c r="F55" s="258"/>
      <c r="G55" s="258"/>
      <c r="H55" s="259">
        <v>13.73</v>
      </c>
      <c r="I55" s="259">
        <v>11.656</v>
      </c>
      <c r="J55" s="259">
        <v>12.322</v>
      </c>
      <c r="K55" s="258">
        <v>12.322</v>
      </c>
      <c r="L55" s="258">
        <v>14.01</v>
      </c>
      <c r="M55" s="259">
        <v>2.165</v>
      </c>
      <c r="N55" s="259">
        <v>2.36</v>
      </c>
      <c r="O55" s="259">
        <v>0</v>
      </c>
      <c r="P55" s="260">
        <v>0</v>
      </c>
      <c r="Q55" s="258">
        <v>0</v>
      </c>
      <c r="R55" s="256"/>
    </row>
    <row r="56" spans="1:21" s="246" customFormat="1" ht="12.75">
      <c r="A56" s="242" t="s">
        <v>217</v>
      </c>
      <c r="B56" s="261">
        <v>405.3651705271099</v>
      </c>
      <c r="C56" s="262">
        <v>417.61259884</v>
      </c>
      <c r="D56" s="262">
        <v>419.30590407</v>
      </c>
      <c r="E56" s="262">
        <v>220.06225842999999</v>
      </c>
      <c r="F56" s="261">
        <v>220.06225842999999</v>
      </c>
      <c r="G56" s="261">
        <v>225.70699999999997</v>
      </c>
      <c r="H56" s="262">
        <v>241.67099999999996</v>
      </c>
      <c r="I56" s="262">
        <v>222.24599999999998</v>
      </c>
      <c r="J56" s="262">
        <v>268.07800000000003</v>
      </c>
      <c r="K56" s="261">
        <v>268.07800000000003</v>
      </c>
      <c r="L56" s="261">
        <v>247.09</v>
      </c>
      <c r="M56" s="262">
        <v>245.55700000000002</v>
      </c>
      <c r="N56" s="262">
        <v>263.201</v>
      </c>
      <c r="O56" s="262">
        <v>252.694</v>
      </c>
      <c r="P56" s="263">
        <v>252.694</v>
      </c>
      <c r="Q56" s="261">
        <v>250.58099999999996</v>
      </c>
      <c r="R56" s="256"/>
      <c r="S56" s="242"/>
      <c r="T56" s="206"/>
      <c r="U56" s="237"/>
    </row>
    <row r="57" spans="1:21" s="246" customFormat="1" ht="12.75">
      <c r="A57" s="242" t="s">
        <v>218</v>
      </c>
      <c r="B57" s="261">
        <v>1380.7905126456017</v>
      </c>
      <c r="C57" s="262">
        <v>1389.5871172556388</v>
      </c>
      <c r="D57" s="262">
        <v>1426.581454770862</v>
      </c>
      <c r="E57" s="262">
        <v>1331.7055780293417</v>
      </c>
      <c r="F57" s="261">
        <v>1331.7055780293417</v>
      </c>
      <c r="G57" s="261">
        <v>1349.446</v>
      </c>
      <c r="H57" s="262">
        <v>1373.0200000000002</v>
      </c>
      <c r="I57" s="262">
        <v>1337.754</v>
      </c>
      <c r="J57" s="262">
        <v>1368.7939999999999</v>
      </c>
      <c r="K57" s="261">
        <v>1368.7939999999999</v>
      </c>
      <c r="L57" s="261">
        <v>1351.094</v>
      </c>
      <c r="M57" s="262">
        <v>1342.041</v>
      </c>
      <c r="N57" s="262">
        <v>1369.732</v>
      </c>
      <c r="O57" s="262">
        <v>1378.049</v>
      </c>
      <c r="P57" s="263">
        <v>1378.049</v>
      </c>
      <c r="Q57" s="261">
        <v>1397.253</v>
      </c>
      <c r="R57" s="256"/>
      <c r="S57" s="242"/>
      <c r="T57" s="206"/>
      <c r="U57" s="237"/>
    </row>
    <row r="58" spans="1:18" ht="15.75" thickBot="1">
      <c r="A58" s="235"/>
      <c r="B58" s="234"/>
      <c r="C58" s="235"/>
      <c r="D58" s="235"/>
      <c r="E58" s="235"/>
      <c r="F58" s="234"/>
      <c r="G58" s="234"/>
      <c r="H58" s="235"/>
      <c r="I58" s="235"/>
      <c r="J58" s="235"/>
      <c r="K58" s="234"/>
      <c r="L58" s="234"/>
      <c r="M58" s="235"/>
      <c r="N58" s="235"/>
      <c r="O58" s="235"/>
      <c r="P58" s="236"/>
      <c r="Q58" s="234"/>
      <c r="R58" s="256"/>
    </row>
    <row r="59" spans="2:18" ht="12.75">
      <c r="B59" s="267"/>
      <c r="C59" s="268"/>
      <c r="D59" s="268"/>
      <c r="E59" s="268"/>
      <c r="F59" s="282"/>
      <c r="G59" s="268"/>
      <c r="H59" s="268"/>
      <c r="I59" s="268"/>
      <c r="J59" s="268"/>
      <c r="K59" s="282"/>
      <c r="L59" s="267"/>
      <c r="M59" s="268"/>
      <c r="N59" s="268"/>
      <c r="O59" s="268"/>
      <c r="P59" s="240"/>
      <c r="Q59" s="267"/>
      <c r="R59" s="256"/>
    </row>
    <row r="60" spans="1:21" ht="17.25">
      <c r="A60" s="275" t="s">
        <v>220</v>
      </c>
      <c r="B60" s="238"/>
      <c r="C60" s="239"/>
      <c r="D60" s="239"/>
      <c r="E60" s="239"/>
      <c r="F60" s="240"/>
      <c r="G60" s="239"/>
      <c r="H60" s="239"/>
      <c r="I60" s="239"/>
      <c r="J60" s="239"/>
      <c r="K60" s="240"/>
      <c r="L60" s="238"/>
      <c r="M60" s="239"/>
      <c r="N60" s="239"/>
      <c r="O60" s="239"/>
      <c r="P60" s="240"/>
      <c r="Q60" s="238"/>
      <c r="R60" s="256"/>
      <c r="T60" s="239"/>
      <c r="U60" s="239"/>
    </row>
    <row r="61" spans="2:21" ht="12.75">
      <c r="B61" s="238"/>
      <c r="C61" s="239"/>
      <c r="D61" s="239"/>
      <c r="E61" s="239"/>
      <c r="F61" s="240"/>
      <c r="G61" s="239"/>
      <c r="H61" s="239"/>
      <c r="I61" s="239"/>
      <c r="J61" s="239"/>
      <c r="K61" s="240"/>
      <c r="L61" s="238"/>
      <c r="M61" s="239"/>
      <c r="N61" s="239"/>
      <c r="O61" s="372"/>
      <c r="P61" s="240"/>
      <c r="Q61" s="238"/>
      <c r="R61" s="256"/>
      <c r="T61" s="239"/>
      <c r="U61" s="239"/>
    </row>
    <row r="62" spans="1:20" s="246" customFormat="1" ht="12.75">
      <c r="A62" s="188" t="s">
        <v>274</v>
      </c>
      <c r="B62" s="243"/>
      <c r="C62" s="244"/>
      <c r="D62" s="244"/>
      <c r="E62" s="244"/>
      <c r="F62" s="245"/>
      <c r="G62" s="242"/>
      <c r="H62" s="190"/>
      <c r="I62" s="190">
        <v>15.568999999999996</v>
      </c>
      <c r="J62" s="190">
        <v>2.4310000000000045</v>
      </c>
      <c r="K62" s="263">
        <v>57.014</v>
      </c>
      <c r="L62" s="261">
        <v>10.011</v>
      </c>
      <c r="M62" s="262">
        <v>13.922</v>
      </c>
      <c r="N62" s="262">
        <v>19.183999999999997</v>
      </c>
      <c r="O62" s="262">
        <v>19.861000000000004</v>
      </c>
      <c r="P62" s="263">
        <v>62.978</v>
      </c>
      <c r="Q62" s="261">
        <v>18.692</v>
      </c>
      <c r="R62" s="256"/>
      <c r="S62" s="212"/>
      <c r="T62" s="242"/>
    </row>
    <row r="63" spans="1:19" ht="5.25" customHeight="1">
      <c r="A63" s="185"/>
      <c r="B63" s="247"/>
      <c r="C63" s="248"/>
      <c r="D63" s="248"/>
      <c r="E63" s="248"/>
      <c r="F63" s="249"/>
      <c r="H63" s="186"/>
      <c r="I63" s="190">
        <v>0</v>
      </c>
      <c r="J63" s="190">
        <v>0</v>
      </c>
      <c r="K63" s="247"/>
      <c r="L63" s="247"/>
      <c r="M63" s="248"/>
      <c r="N63" s="248"/>
      <c r="O63" s="248"/>
      <c r="P63" s="247"/>
      <c r="Q63" s="247"/>
      <c r="R63" s="256"/>
      <c r="S63" s="210"/>
    </row>
    <row r="64" spans="1:19" ht="12.75">
      <c r="A64" s="199" t="s">
        <v>320</v>
      </c>
      <c r="B64" s="269"/>
      <c r="C64" s="270"/>
      <c r="D64" s="270"/>
      <c r="E64" s="270"/>
      <c r="F64" s="278"/>
      <c r="H64" s="194"/>
      <c r="I64" s="194">
        <v>14.315999999999999</v>
      </c>
      <c r="J64" s="194">
        <v>14.991999999999997</v>
      </c>
      <c r="K64" s="249">
        <v>53.736</v>
      </c>
      <c r="L64" s="247">
        <v>13.414</v>
      </c>
      <c r="M64" s="248">
        <v>13.056</v>
      </c>
      <c r="N64" s="248">
        <v>14.151000000000003</v>
      </c>
      <c r="O64" s="248">
        <v>12.662999999999997</v>
      </c>
      <c r="P64" s="249">
        <v>53.284</v>
      </c>
      <c r="Q64" s="247">
        <v>14.207</v>
      </c>
      <c r="R64" s="256"/>
      <c r="S64" s="213"/>
    </row>
    <row r="65" spans="1:22" ht="12.75">
      <c r="A65" s="199" t="s">
        <v>306</v>
      </c>
      <c r="B65" s="269"/>
      <c r="C65" s="270"/>
      <c r="D65" s="270"/>
      <c r="E65" s="270"/>
      <c r="F65" s="278"/>
      <c r="H65" s="194"/>
      <c r="I65" s="194">
        <v>2.433</v>
      </c>
      <c r="J65" s="194">
        <v>2.184</v>
      </c>
      <c r="K65" s="249">
        <v>8.455</v>
      </c>
      <c r="L65" s="247">
        <v>1.793</v>
      </c>
      <c r="M65" s="248">
        <v>1.293</v>
      </c>
      <c r="N65" s="248">
        <v>1.1720000000000002</v>
      </c>
      <c r="O65" s="248">
        <v>4.851999999999999</v>
      </c>
      <c r="P65" s="249">
        <v>9.11</v>
      </c>
      <c r="Q65" s="247">
        <v>5.161</v>
      </c>
      <c r="R65" s="256"/>
      <c r="S65" s="212"/>
      <c r="V65" s="239"/>
    </row>
    <row r="66" spans="1:22" ht="12.75">
      <c r="A66" s="199" t="s">
        <v>307</v>
      </c>
      <c r="B66" s="269"/>
      <c r="C66" s="270"/>
      <c r="D66" s="270"/>
      <c r="E66" s="270"/>
      <c r="F66" s="278"/>
      <c r="H66" s="194"/>
      <c r="I66" s="194">
        <v>0.35700000000000004</v>
      </c>
      <c r="J66" s="194">
        <v>0.4939999999999999</v>
      </c>
      <c r="K66" s="249">
        <v>1.269</v>
      </c>
      <c r="L66" s="247">
        <v>0.247</v>
      </c>
      <c r="M66" s="248">
        <v>0.238</v>
      </c>
      <c r="N66" s="248">
        <v>0.254</v>
      </c>
      <c r="O66" s="248">
        <v>0.239</v>
      </c>
      <c r="P66" s="249">
        <v>0.978</v>
      </c>
      <c r="Q66" s="247">
        <v>0.164</v>
      </c>
      <c r="R66" s="256"/>
      <c r="S66" s="212"/>
      <c r="V66" s="239"/>
    </row>
    <row r="67" spans="1:22" ht="12.75">
      <c r="A67" s="199" t="s">
        <v>309</v>
      </c>
      <c r="B67" s="247"/>
      <c r="C67" s="248"/>
      <c r="D67" s="248"/>
      <c r="E67" s="248"/>
      <c r="F67" s="249"/>
      <c r="H67" s="194"/>
      <c r="I67" s="194">
        <v>-3.3180000000000005</v>
      </c>
      <c r="J67" s="194">
        <v>0.11500000000000021</v>
      </c>
      <c r="K67" s="249">
        <v>-4.224</v>
      </c>
      <c r="L67" s="247">
        <v>-0.733</v>
      </c>
      <c r="M67" s="248">
        <v>-0.84</v>
      </c>
      <c r="N67" s="248">
        <v>-1.056</v>
      </c>
      <c r="O67" s="248">
        <v>-0.3460000000000001</v>
      </c>
      <c r="P67" s="249">
        <v>-2.975</v>
      </c>
      <c r="Q67" s="247">
        <v>0.069</v>
      </c>
      <c r="R67" s="256"/>
      <c r="S67" s="212"/>
      <c r="V67" s="239"/>
    </row>
    <row r="68" spans="1:22" ht="12.75">
      <c r="A68" s="199" t="s">
        <v>310</v>
      </c>
      <c r="B68" s="247"/>
      <c r="C68" s="248"/>
      <c r="D68" s="248"/>
      <c r="E68" s="248"/>
      <c r="F68" s="249"/>
      <c r="H68" s="194"/>
      <c r="I68" s="194">
        <v>9.903</v>
      </c>
      <c r="J68" s="194">
        <v>9.831</v>
      </c>
      <c r="K68" s="249">
        <v>29.291</v>
      </c>
      <c r="L68" s="247">
        <v>-0.371</v>
      </c>
      <c r="M68" s="248">
        <v>12.413386741270486</v>
      </c>
      <c r="N68" s="248">
        <v>3.8094143279762758</v>
      </c>
      <c r="O68" s="248">
        <v>2.1921989307532392</v>
      </c>
      <c r="P68" s="249">
        <v>18.044</v>
      </c>
      <c r="Q68" s="247">
        <v>0.132</v>
      </c>
      <c r="R68" s="256"/>
      <c r="V68" s="239"/>
    </row>
    <row r="69" spans="1:22" ht="12.75">
      <c r="A69" s="199" t="s">
        <v>199</v>
      </c>
      <c r="B69" s="247"/>
      <c r="C69" s="248"/>
      <c r="D69" s="248"/>
      <c r="E69" s="248"/>
      <c r="F69" s="249"/>
      <c r="H69" s="194"/>
      <c r="I69" s="194">
        <v>-0.265</v>
      </c>
      <c r="J69" s="194">
        <v>-4.224</v>
      </c>
      <c r="K69" s="249">
        <v>-5.296</v>
      </c>
      <c r="L69" s="247">
        <v>5.608</v>
      </c>
      <c r="M69" s="248">
        <v>-6.015</v>
      </c>
      <c r="N69" s="248">
        <v>-0.16499999999999998</v>
      </c>
      <c r="O69" s="248">
        <v>-0.17500000000000004</v>
      </c>
      <c r="P69" s="249">
        <v>-0.7470000000000001</v>
      </c>
      <c r="Q69" s="247">
        <v>5.784</v>
      </c>
      <c r="R69" s="256"/>
      <c r="S69" s="212"/>
      <c r="V69" s="239"/>
    </row>
    <row r="70" spans="1:22" ht="12.75">
      <c r="A70" s="199" t="s">
        <v>311</v>
      </c>
      <c r="B70" s="247"/>
      <c r="C70" s="248"/>
      <c r="D70" s="248"/>
      <c r="E70" s="248"/>
      <c r="F70" s="249"/>
      <c r="H70" s="194"/>
      <c r="I70" s="194">
        <v>1.185</v>
      </c>
      <c r="J70" s="194">
        <v>0.238</v>
      </c>
      <c r="K70" s="249">
        <v>-1.124</v>
      </c>
      <c r="L70" s="247">
        <v>-0.319</v>
      </c>
      <c r="M70" s="248">
        <v>-4.652443329999998</v>
      </c>
      <c r="N70" s="248">
        <v>1.8311657899999978</v>
      </c>
      <c r="O70" s="248">
        <v>1.89727754</v>
      </c>
      <c r="P70" s="249">
        <v>-1.243</v>
      </c>
      <c r="Q70" s="247">
        <v>-0.333</v>
      </c>
      <c r="R70" s="256"/>
      <c r="S70" s="212"/>
      <c r="V70" s="239"/>
    </row>
    <row r="71" spans="1:22" ht="12.75">
      <c r="A71" s="199" t="s">
        <v>308</v>
      </c>
      <c r="B71" s="247"/>
      <c r="C71" s="248"/>
      <c r="D71" s="248"/>
      <c r="E71" s="248"/>
      <c r="F71" s="249"/>
      <c r="H71" s="194"/>
      <c r="I71" s="194">
        <v>0.9579999999999997</v>
      </c>
      <c r="J71" s="194">
        <v>-5.833</v>
      </c>
      <c r="K71" s="249">
        <v>-3.565</v>
      </c>
      <c r="L71" s="247">
        <v>-0.059</v>
      </c>
      <c r="M71" s="248">
        <v>-1</v>
      </c>
      <c r="N71" s="248">
        <v>1.681</v>
      </c>
      <c r="O71" s="248">
        <v>3.057</v>
      </c>
      <c r="P71" s="249">
        <v>3.6790000000000003</v>
      </c>
      <c r="Q71" s="247">
        <v>4.6</v>
      </c>
      <c r="R71" s="256"/>
      <c r="S71" s="212"/>
      <c r="V71" s="239"/>
    </row>
    <row r="72" spans="1:22" ht="12.75">
      <c r="A72" s="199" t="s">
        <v>302</v>
      </c>
      <c r="B72" s="247"/>
      <c r="C72" s="248"/>
      <c r="D72" s="248"/>
      <c r="E72" s="248"/>
      <c r="F72" s="249"/>
      <c r="H72" s="194"/>
      <c r="I72" s="194">
        <v>-0.17599999999999993</v>
      </c>
      <c r="J72" s="194">
        <v>0.577</v>
      </c>
      <c r="K72" s="249">
        <v>0</v>
      </c>
      <c r="L72" s="247">
        <v>0</v>
      </c>
      <c r="M72" s="248">
        <v>-0.638</v>
      </c>
      <c r="N72" s="248">
        <v>-0.31899999999999995</v>
      </c>
      <c r="O72" s="248">
        <v>0.957</v>
      </c>
      <c r="P72" s="249">
        <v>0</v>
      </c>
      <c r="Q72" s="247">
        <v>0</v>
      </c>
      <c r="R72" s="256"/>
      <c r="S72" s="212"/>
      <c r="V72" s="239"/>
    </row>
    <row r="73" spans="1:22" s="246" customFormat="1" ht="12.75">
      <c r="A73" s="188" t="s">
        <v>275</v>
      </c>
      <c r="B73" s="243"/>
      <c r="C73" s="244"/>
      <c r="D73" s="244"/>
      <c r="E73" s="244"/>
      <c r="F73" s="245"/>
      <c r="G73" s="242"/>
      <c r="H73" s="194"/>
      <c r="I73" s="190">
        <v>25.393</v>
      </c>
      <c r="J73" s="190">
        <v>18.374000000000002</v>
      </c>
      <c r="K73" s="263">
        <v>78.542</v>
      </c>
      <c r="L73" s="261">
        <v>19.58</v>
      </c>
      <c r="M73" s="262">
        <v>13.85494341127049</v>
      </c>
      <c r="N73" s="262">
        <v>21.358580117976274</v>
      </c>
      <c r="O73" s="262">
        <v>25.336476470753233</v>
      </c>
      <c r="P73" s="263">
        <v>80.13</v>
      </c>
      <c r="Q73" s="261">
        <v>29.784</v>
      </c>
      <c r="R73" s="256"/>
      <c r="S73" s="242"/>
      <c r="T73" s="242"/>
      <c r="V73" s="374"/>
    </row>
    <row r="74" spans="1:22" ht="11.25" customHeight="1">
      <c r="A74" s="185"/>
      <c r="B74" s="247"/>
      <c r="C74" s="248"/>
      <c r="D74" s="248"/>
      <c r="E74" s="248"/>
      <c r="F74" s="249"/>
      <c r="G74" s="248"/>
      <c r="H74" s="186"/>
      <c r="I74" s="186"/>
      <c r="J74" s="187"/>
      <c r="K74" s="249"/>
      <c r="L74" s="247"/>
      <c r="M74" s="248"/>
      <c r="N74" s="248"/>
      <c r="O74" s="248"/>
      <c r="P74" s="249"/>
      <c r="Q74" s="247"/>
      <c r="R74" s="256"/>
      <c r="V74" s="239"/>
    </row>
    <row r="75" spans="1:22" ht="12.75">
      <c r="A75" s="199" t="s">
        <v>128</v>
      </c>
      <c r="B75" s="247"/>
      <c r="C75" s="248"/>
      <c r="D75" s="248"/>
      <c r="E75" s="248"/>
      <c r="F75" s="249"/>
      <c r="G75" s="248"/>
      <c r="H75" s="194"/>
      <c r="I75" s="194">
        <v>7.5699999999999985</v>
      </c>
      <c r="J75" s="194">
        <v>11.716000000000001</v>
      </c>
      <c r="K75" s="247">
        <v>27.953</v>
      </c>
      <c r="L75" s="247">
        <v>-4.032</v>
      </c>
      <c r="M75" s="248">
        <v>25.75272456</v>
      </c>
      <c r="N75" s="248">
        <v>-17.468</v>
      </c>
      <c r="O75" s="248">
        <v>-28.29972456</v>
      </c>
      <c r="P75" s="249">
        <v>-24.047</v>
      </c>
      <c r="Q75" s="247">
        <v>17.977</v>
      </c>
      <c r="R75" s="256"/>
      <c r="V75" s="239"/>
    </row>
    <row r="76" spans="1:22" ht="12.75">
      <c r="A76" s="199" t="s">
        <v>276</v>
      </c>
      <c r="B76" s="247"/>
      <c r="C76" s="248"/>
      <c r="D76" s="248"/>
      <c r="E76" s="248"/>
      <c r="F76" s="249"/>
      <c r="G76" s="248"/>
      <c r="H76" s="194"/>
      <c r="I76" s="194">
        <v>-0.3320000000000003</v>
      </c>
      <c r="J76" s="194">
        <v>-13.457</v>
      </c>
      <c r="K76" s="247">
        <v>-10.823</v>
      </c>
      <c r="L76" s="247">
        <v>7.884</v>
      </c>
      <c r="M76" s="248">
        <v>-5.1370000000000005</v>
      </c>
      <c r="N76" s="248">
        <v>10.887</v>
      </c>
      <c r="O76" s="248">
        <v>4.550000000000001</v>
      </c>
      <c r="P76" s="249">
        <v>18.184</v>
      </c>
      <c r="Q76" s="247">
        <v>-3.774</v>
      </c>
      <c r="R76" s="378"/>
      <c r="V76" s="239"/>
    </row>
    <row r="77" spans="1:22" ht="12.75">
      <c r="A77" s="199" t="s">
        <v>319</v>
      </c>
      <c r="B77" s="247"/>
      <c r="C77" s="248"/>
      <c r="D77" s="248"/>
      <c r="E77" s="248"/>
      <c r="F77" s="249"/>
      <c r="G77" s="248"/>
      <c r="H77" s="194"/>
      <c r="I77" s="194">
        <v>-24.211</v>
      </c>
      <c r="J77" s="194">
        <v>16.427</v>
      </c>
      <c r="K77" s="247">
        <v>-7.974</v>
      </c>
      <c r="L77" s="247">
        <v>-18.007</v>
      </c>
      <c r="M77" s="248">
        <v>-6.791999999999998</v>
      </c>
      <c r="N77" s="248">
        <v>10.876</v>
      </c>
      <c r="O77" s="248">
        <v>0.1479999999999997</v>
      </c>
      <c r="P77" s="249">
        <v>-13.775</v>
      </c>
      <c r="Q77" s="247">
        <v>-2.725</v>
      </c>
      <c r="R77" s="378"/>
      <c r="V77" s="239"/>
    </row>
    <row r="78" spans="1:22" ht="12.75">
      <c r="A78" s="199" t="s">
        <v>130</v>
      </c>
      <c r="B78" s="247"/>
      <c r="C78" s="248"/>
      <c r="D78" s="248"/>
      <c r="E78" s="248"/>
      <c r="F78" s="249"/>
      <c r="G78" s="248"/>
      <c r="H78" s="194"/>
      <c r="I78" s="194">
        <v>2.780999999999999</v>
      </c>
      <c r="J78" s="194">
        <v>0.2629999999999999</v>
      </c>
      <c r="K78" s="247">
        <v>-8.332</v>
      </c>
      <c r="L78" s="247">
        <v>1.492</v>
      </c>
      <c r="M78" s="248">
        <v>2.84</v>
      </c>
      <c r="N78" s="248">
        <v>8.254000000000001</v>
      </c>
      <c r="O78" s="248">
        <v>5.728</v>
      </c>
      <c r="P78" s="249">
        <v>18.314</v>
      </c>
      <c r="Q78" s="247">
        <v>7.277</v>
      </c>
      <c r="R78" s="256"/>
      <c r="S78" s="239"/>
      <c r="V78" s="239"/>
    </row>
    <row r="79" spans="1:22" s="246" customFormat="1" ht="12.75">
      <c r="A79" s="188" t="s">
        <v>127</v>
      </c>
      <c r="B79" s="243"/>
      <c r="C79" s="244"/>
      <c r="D79" s="244"/>
      <c r="E79" s="244"/>
      <c r="F79" s="245"/>
      <c r="G79" s="244"/>
      <c r="H79" s="190"/>
      <c r="I79" s="190">
        <v>-14.192</v>
      </c>
      <c r="J79" s="190">
        <v>14.949</v>
      </c>
      <c r="K79" s="243">
        <v>0.824</v>
      </c>
      <c r="L79" s="243">
        <v>-12.663</v>
      </c>
      <c r="M79" s="244">
        <v>16.663724560000002</v>
      </c>
      <c r="N79" s="244">
        <v>12.549</v>
      </c>
      <c r="O79" s="244">
        <v>-17.873724560000003</v>
      </c>
      <c r="P79" s="245">
        <v>-1.3240000000000016</v>
      </c>
      <c r="Q79" s="243">
        <v>18.755</v>
      </c>
      <c r="R79" s="256"/>
      <c r="S79" s="374"/>
      <c r="T79" s="242"/>
      <c r="V79" s="374"/>
    </row>
    <row r="80" spans="1:22" s="246" customFormat="1" ht="9" customHeight="1">
      <c r="A80" s="185"/>
      <c r="B80" s="243"/>
      <c r="C80" s="244"/>
      <c r="D80" s="244"/>
      <c r="E80" s="244"/>
      <c r="F80" s="245"/>
      <c r="G80" s="244"/>
      <c r="H80" s="186"/>
      <c r="I80" s="186"/>
      <c r="J80" s="194"/>
      <c r="K80" s="197"/>
      <c r="L80" s="243"/>
      <c r="M80" s="244"/>
      <c r="N80" s="244"/>
      <c r="O80" s="244"/>
      <c r="P80" s="245"/>
      <c r="Q80" s="243"/>
      <c r="R80" s="256"/>
      <c r="S80" s="212"/>
      <c r="T80" s="242"/>
      <c r="V80" s="374"/>
    </row>
    <row r="81" spans="1:22" ht="12.75">
      <c r="A81" s="199" t="s">
        <v>312</v>
      </c>
      <c r="B81" s="247"/>
      <c r="C81" s="248"/>
      <c r="D81" s="248"/>
      <c r="E81" s="248"/>
      <c r="F81" s="249"/>
      <c r="G81" s="248"/>
      <c r="H81" s="194"/>
      <c r="I81" s="194">
        <v>-6.4030000000000005</v>
      </c>
      <c r="J81" s="194">
        <v>-8.486</v>
      </c>
      <c r="K81" s="249">
        <v>-28.036</v>
      </c>
      <c r="L81" s="247">
        <v>-5.03</v>
      </c>
      <c r="M81" s="248">
        <v>-6.102999999999999</v>
      </c>
      <c r="N81" s="248">
        <v>-4.616000000000001</v>
      </c>
      <c r="O81" s="248">
        <v>-5.793000000000001</v>
      </c>
      <c r="P81" s="249">
        <v>-21.542</v>
      </c>
      <c r="Q81" s="247">
        <v>-1.57</v>
      </c>
      <c r="R81" s="256"/>
      <c r="S81" s="212"/>
      <c r="V81" s="239"/>
    </row>
    <row r="82" spans="1:22" ht="12.75">
      <c r="A82" s="199" t="s">
        <v>313</v>
      </c>
      <c r="B82" s="247"/>
      <c r="C82" s="248"/>
      <c r="D82" s="248"/>
      <c r="E82" s="248"/>
      <c r="F82" s="249"/>
      <c r="G82" s="248"/>
      <c r="H82" s="194"/>
      <c r="I82" s="194">
        <v>0.844</v>
      </c>
      <c r="J82" s="194">
        <v>3.6450000000000005</v>
      </c>
      <c r="K82" s="249">
        <v>5.296</v>
      </c>
      <c r="L82" s="247">
        <v>0.259</v>
      </c>
      <c r="M82" s="248">
        <v>0.191</v>
      </c>
      <c r="N82" s="248">
        <v>0.11100000000000004</v>
      </c>
      <c r="O82" s="248">
        <v>0.18599999999999994</v>
      </c>
      <c r="P82" s="249">
        <v>0.747</v>
      </c>
      <c r="Q82" s="247">
        <v>0.2</v>
      </c>
      <c r="R82" s="256"/>
      <c r="S82" s="212"/>
      <c r="V82" s="239"/>
    </row>
    <row r="83" spans="1:22" ht="12.75">
      <c r="A83" s="199" t="s">
        <v>321</v>
      </c>
      <c r="B83" s="247"/>
      <c r="C83" s="248"/>
      <c r="D83" s="248"/>
      <c r="E83" s="248"/>
      <c r="F83" s="249"/>
      <c r="G83" s="248"/>
      <c r="H83" s="194"/>
      <c r="I83" s="194">
        <v>0</v>
      </c>
      <c r="J83" s="194">
        <v>-2.907</v>
      </c>
      <c r="K83" s="249">
        <v>-2.907</v>
      </c>
      <c r="L83" s="247">
        <v>0</v>
      </c>
      <c r="M83" s="248">
        <v>-1.054</v>
      </c>
      <c r="N83" s="248">
        <v>0</v>
      </c>
      <c r="O83" s="248">
        <v>-8.362</v>
      </c>
      <c r="P83" s="249">
        <v>-9.416</v>
      </c>
      <c r="Q83" s="247">
        <v>0</v>
      </c>
      <c r="R83" s="256"/>
      <c r="S83" s="212"/>
      <c r="V83" s="239"/>
    </row>
    <row r="84" spans="1:22" s="246" customFormat="1" ht="12.75">
      <c r="A84" s="225" t="s">
        <v>277</v>
      </c>
      <c r="B84" s="243"/>
      <c r="C84" s="244"/>
      <c r="D84" s="244"/>
      <c r="E84" s="244"/>
      <c r="F84" s="245"/>
      <c r="G84" s="244"/>
      <c r="H84" s="190"/>
      <c r="I84" s="190">
        <v>-5.559000000000001</v>
      </c>
      <c r="J84" s="190">
        <v>-7.7479999999999976</v>
      </c>
      <c r="K84" s="245">
        <v>-25.647</v>
      </c>
      <c r="L84" s="243">
        <v>-4.771</v>
      </c>
      <c r="M84" s="244">
        <v>-6.966</v>
      </c>
      <c r="N84" s="244">
        <v>-4.505000000000001</v>
      </c>
      <c r="O84" s="244">
        <v>-13.968999999999998</v>
      </c>
      <c r="P84" s="245">
        <v>-30.211</v>
      </c>
      <c r="Q84" s="243">
        <v>-1.37</v>
      </c>
      <c r="R84" s="256"/>
      <c r="S84" s="211"/>
      <c r="T84" s="242"/>
      <c r="V84" s="374"/>
    </row>
    <row r="85" spans="1:22" ht="12.75">
      <c r="A85" s="226"/>
      <c r="B85" s="247"/>
      <c r="C85" s="248"/>
      <c r="D85" s="248"/>
      <c r="E85" s="248"/>
      <c r="F85" s="249"/>
      <c r="G85" s="248"/>
      <c r="H85" s="186"/>
      <c r="I85" s="194"/>
      <c r="J85" s="187"/>
      <c r="K85" s="249"/>
      <c r="L85" s="247"/>
      <c r="M85" s="248"/>
      <c r="N85" s="248"/>
      <c r="O85" s="248"/>
      <c r="P85" s="249"/>
      <c r="Q85" s="247"/>
      <c r="R85" s="256"/>
      <c r="S85" s="212"/>
      <c r="V85" s="239"/>
    </row>
    <row r="86" spans="1:22" s="246" customFormat="1" ht="12.75">
      <c r="A86" s="225" t="s">
        <v>304</v>
      </c>
      <c r="B86" s="243"/>
      <c r="C86" s="244"/>
      <c r="D86" s="244"/>
      <c r="E86" s="244"/>
      <c r="F86" s="245"/>
      <c r="G86" s="244"/>
      <c r="H86" s="190"/>
      <c r="I86" s="190">
        <v>21.211000000000006</v>
      </c>
      <c r="J86" s="190">
        <v>28.006</v>
      </c>
      <c r="K86" s="245">
        <v>110.733</v>
      </c>
      <c r="L86" s="243">
        <v>12.157</v>
      </c>
      <c r="M86" s="244">
        <v>37.47466797127049</v>
      </c>
      <c r="N86" s="244">
        <v>48.586580117976276</v>
      </c>
      <c r="O86" s="244">
        <v>13.354751910753222</v>
      </c>
      <c r="P86" s="245">
        <v>111.573</v>
      </c>
      <c r="Q86" s="243">
        <v>65.861</v>
      </c>
      <c r="R86" s="256"/>
      <c r="S86" s="211"/>
      <c r="T86" s="242"/>
      <c r="V86" s="374"/>
    </row>
    <row r="87" spans="1:22" ht="6.75" customHeight="1" thickBot="1">
      <c r="A87" s="227"/>
      <c r="B87" s="271"/>
      <c r="C87" s="272"/>
      <c r="D87" s="272"/>
      <c r="E87" s="272"/>
      <c r="F87" s="271"/>
      <c r="G87" s="271"/>
      <c r="H87" s="272"/>
      <c r="I87" s="272"/>
      <c r="J87" s="272"/>
      <c r="K87" s="271"/>
      <c r="L87" s="271"/>
      <c r="M87" s="272"/>
      <c r="N87" s="272"/>
      <c r="O87" s="272"/>
      <c r="P87" s="273"/>
      <c r="Q87" s="271"/>
      <c r="R87" s="256"/>
      <c r="S87" s="370"/>
      <c r="V87" s="239"/>
    </row>
    <row r="88" spans="1:22" ht="12.75" customHeight="1">
      <c r="A88" s="228"/>
      <c r="B88" s="274"/>
      <c r="C88" s="274"/>
      <c r="D88" s="274"/>
      <c r="E88" s="274"/>
      <c r="F88" s="281"/>
      <c r="G88" s="274"/>
      <c r="H88" s="274"/>
      <c r="I88" s="274"/>
      <c r="J88" s="274"/>
      <c r="K88" s="281"/>
      <c r="L88" s="274"/>
      <c r="M88" s="274"/>
      <c r="N88" s="274"/>
      <c r="O88" s="274"/>
      <c r="P88" s="281"/>
      <c r="Q88" s="274"/>
      <c r="R88" s="256"/>
      <c r="S88" s="239"/>
      <c r="V88" s="239"/>
    </row>
    <row r="89" spans="1:22" ht="12.75">
      <c r="A89" s="279" t="s">
        <v>131</v>
      </c>
      <c r="F89" s="240"/>
      <c r="I89" s="194">
        <v>-39.468</v>
      </c>
      <c r="J89" s="194">
        <v>-18.09299999999999</v>
      </c>
      <c r="K89" s="249">
        <v>-94.895</v>
      </c>
      <c r="L89" s="247">
        <v>-17.186</v>
      </c>
      <c r="M89" s="248">
        <v>-19.087000000000003</v>
      </c>
      <c r="N89" s="248">
        <v>-23.980999999999995</v>
      </c>
      <c r="O89" s="248">
        <v>-44.133</v>
      </c>
      <c r="P89" s="249">
        <v>-104.387</v>
      </c>
      <c r="Q89" s="247">
        <v>-26.604</v>
      </c>
      <c r="R89" s="256"/>
      <c r="S89" s="239"/>
      <c r="V89" s="239"/>
    </row>
    <row r="90" spans="1:22" ht="12.75">
      <c r="A90" s="279" t="s">
        <v>132</v>
      </c>
      <c r="F90" s="240"/>
      <c r="I90" s="194">
        <v>0.138</v>
      </c>
      <c r="J90" s="194">
        <v>-0.09100000000000003</v>
      </c>
      <c r="K90" s="249">
        <v>-0.447</v>
      </c>
      <c r="L90" s="247">
        <v>0</v>
      </c>
      <c r="M90" s="248">
        <v>0</v>
      </c>
      <c r="N90" s="248">
        <v>0</v>
      </c>
      <c r="O90" s="248">
        <v>-16.052</v>
      </c>
      <c r="P90" s="249">
        <v>-16.052</v>
      </c>
      <c r="Q90" s="247">
        <v>0</v>
      </c>
      <c r="R90" s="256"/>
      <c r="S90" s="239"/>
      <c r="V90" s="239"/>
    </row>
    <row r="91" spans="1:22" ht="12.75">
      <c r="A91" s="279" t="s">
        <v>221</v>
      </c>
      <c r="F91" s="240"/>
      <c r="I91" s="194">
        <v>-1.2922238399999997</v>
      </c>
      <c r="J91" s="194">
        <v>-1.876</v>
      </c>
      <c r="K91" s="249">
        <v>0</v>
      </c>
      <c r="L91" s="247">
        <v>-0.07</v>
      </c>
      <c r="M91" s="248">
        <v>0.05115117000000001</v>
      </c>
      <c r="N91" s="248">
        <v>-0.32677676457566635</v>
      </c>
      <c r="O91" s="248">
        <v>0.17262559457566634</v>
      </c>
      <c r="P91" s="249">
        <v>-0.173</v>
      </c>
      <c r="Q91" s="247">
        <v>-0.347</v>
      </c>
      <c r="R91" s="256"/>
      <c r="S91" s="239"/>
      <c r="T91" s="239"/>
      <c r="U91" s="369"/>
      <c r="V91" s="239"/>
    </row>
    <row r="92" spans="1:22" s="246" customFormat="1" ht="12.75">
      <c r="A92" s="225" t="s">
        <v>314</v>
      </c>
      <c r="B92" s="242"/>
      <c r="C92" s="242"/>
      <c r="D92" s="242"/>
      <c r="E92" s="242"/>
      <c r="F92" s="379"/>
      <c r="G92" s="242"/>
      <c r="H92" s="242"/>
      <c r="I92" s="190">
        <v>-40.62222384</v>
      </c>
      <c r="J92" s="190">
        <v>-20.060000000000002</v>
      </c>
      <c r="K92" s="245">
        <v>-95.342</v>
      </c>
      <c r="L92" s="243">
        <v>-17.256</v>
      </c>
      <c r="M92" s="244">
        <v>-19.03584883</v>
      </c>
      <c r="N92" s="244">
        <v>-24.307776764575664</v>
      </c>
      <c r="O92" s="244">
        <v>-60.01237440542433</v>
      </c>
      <c r="P92" s="245">
        <v>-120.612</v>
      </c>
      <c r="Q92" s="243">
        <v>-26.951</v>
      </c>
      <c r="R92" s="256"/>
      <c r="S92" s="374"/>
      <c r="T92" s="374"/>
      <c r="U92" s="371"/>
      <c r="V92" s="374"/>
    </row>
    <row r="93" spans="1:22" ht="9.75" customHeight="1">
      <c r="A93" s="226"/>
      <c r="F93" s="240"/>
      <c r="I93" s="194"/>
      <c r="K93" s="240"/>
      <c r="P93" s="240"/>
      <c r="R93" s="256"/>
      <c r="T93" s="239"/>
      <c r="U93" s="369"/>
      <c r="V93" s="239"/>
    </row>
    <row r="94" spans="1:21" ht="12.75">
      <c r="A94" s="226" t="s">
        <v>131</v>
      </c>
      <c r="F94" s="240"/>
      <c r="I94" s="194">
        <v>3.741</v>
      </c>
      <c r="J94" s="194">
        <v>0.597</v>
      </c>
      <c r="K94" s="249">
        <v>4.338</v>
      </c>
      <c r="L94" s="247">
        <v>0</v>
      </c>
      <c r="M94" s="248">
        <v>0.161</v>
      </c>
      <c r="N94" s="248">
        <v>0.19999999999999998</v>
      </c>
      <c r="O94" s="248">
        <v>0</v>
      </c>
      <c r="P94" s="249">
        <v>0.361</v>
      </c>
      <c r="Q94" s="247">
        <v>52.49</v>
      </c>
      <c r="R94" s="256"/>
      <c r="S94" s="239"/>
      <c r="T94" s="239"/>
      <c r="U94" s="369"/>
    </row>
    <row r="95" spans="1:21" ht="12.75">
      <c r="A95" s="226" t="s">
        <v>221</v>
      </c>
      <c r="F95" s="240"/>
      <c r="I95" s="194">
        <v>0</v>
      </c>
      <c r="J95" s="194">
        <v>1.682</v>
      </c>
      <c r="K95" s="249">
        <v>1.682</v>
      </c>
      <c r="L95" s="247">
        <v>0</v>
      </c>
      <c r="M95" s="248">
        <v>0</v>
      </c>
      <c r="N95" s="248">
        <v>0.914</v>
      </c>
      <c r="O95" s="248">
        <v>-0.753</v>
      </c>
      <c r="P95" s="249">
        <v>0.16100000000000003</v>
      </c>
      <c r="Q95" s="247">
        <v>0</v>
      </c>
      <c r="R95" s="256"/>
      <c r="S95" s="239"/>
      <c r="T95" s="239"/>
      <c r="U95" s="369"/>
    </row>
    <row r="96" spans="1:21" ht="12.75">
      <c r="A96" s="225" t="s">
        <v>255</v>
      </c>
      <c r="F96" s="240"/>
      <c r="I96" s="194">
        <v>3.741</v>
      </c>
      <c r="J96" s="194">
        <v>2.2789999999999995</v>
      </c>
      <c r="K96" s="245">
        <v>6.02</v>
      </c>
      <c r="L96" s="243">
        <v>0</v>
      </c>
      <c r="M96" s="244">
        <v>0.161</v>
      </c>
      <c r="N96" s="244">
        <v>1.114</v>
      </c>
      <c r="O96" s="244">
        <v>-0.7529999999999999</v>
      </c>
      <c r="P96" s="245">
        <v>0.522</v>
      </c>
      <c r="Q96" s="243">
        <v>52.49</v>
      </c>
      <c r="R96" s="256"/>
      <c r="S96" s="239"/>
      <c r="T96" s="373"/>
      <c r="U96" s="377"/>
    </row>
    <row r="97" spans="1:21" ht="5.25" customHeight="1">
      <c r="A97" s="280"/>
      <c r="F97" s="240"/>
      <c r="I97" s="194"/>
      <c r="J97" s="194"/>
      <c r="K97" s="240"/>
      <c r="P97" s="240"/>
      <c r="R97" s="256"/>
      <c r="S97" s="239"/>
      <c r="T97" s="387"/>
      <c r="U97" s="215"/>
    </row>
    <row r="98" spans="1:21" s="246" customFormat="1" ht="12.75">
      <c r="A98" s="225" t="s">
        <v>303</v>
      </c>
      <c r="B98" s="242"/>
      <c r="C98" s="242"/>
      <c r="D98" s="242"/>
      <c r="E98" s="242"/>
      <c r="F98" s="379"/>
      <c r="G98" s="242"/>
      <c r="H98" s="242"/>
      <c r="I98" s="190">
        <v>-36.88122384</v>
      </c>
      <c r="J98" s="190">
        <v>-17.781000000000006</v>
      </c>
      <c r="K98" s="245">
        <v>-89.322</v>
      </c>
      <c r="L98" s="243">
        <v>-17.256</v>
      </c>
      <c r="M98" s="244">
        <v>-18.874848830000005</v>
      </c>
      <c r="N98" s="244">
        <v>-23.19377676457566</v>
      </c>
      <c r="O98" s="244">
        <v>-60.76537440542434</v>
      </c>
      <c r="P98" s="245">
        <v>-120.09</v>
      </c>
      <c r="Q98" s="243">
        <v>25.539</v>
      </c>
      <c r="R98" s="256"/>
      <c r="S98" s="374"/>
      <c r="T98" s="387"/>
      <c r="U98" s="380"/>
    </row>
    <row r="99" spans="1:21" ht="6.75" customHeight="1" thickBot="1">
      <c r="A99" s="227"/>
      <c r="B99" s="272"/>
      <c r="C99" s="272"/>
      <c r="D99" s="272"/>
      <c r="E99" s="272"/>
      <c r="F99" s="273"/>
      <c r="G99" s="272"/>
      <c r="H99" s="272"/>
      <c r="I99" s="272"/>
      <c r="J99" s="272"/>
      <c r="K99" s="273"/>
      <c r="L99" s="271"/>
      <c r="M99" s="272"/>
      <c r="N99" s="272"/>
      <c r="O99" s="272"/>
      <c r="P99" s="273"/>
      <c r="Q99" s="271"/>
      <c r="R99" s="256"/>
      <c r="S99" s="239"/>
      <c r="T99" s="373"/>
      <c r="U99" s="215"/>
    </row>
    <row r="100" spans="1:24" ht="12.75" customHeight="1">
      <c r="A100" s="228"/>
      <c r="F100" s="240"/>
      <c r="I100" s="194"/>
      <c r="J100" s="194"/>
      <c r="K100" s="240"/>
      <c r="P100" s="240"/>
      <c r="R100" s="256"/>
      <c r="S100" s="239"/>
      <c r="T100" s="387"/>
      <c r="U100" s="214"/>
      <c r="V100" s="369"/>
      <c r="W100" s="369"/>
      <c r="X100" s="369"/>
    </row>
    <row r="101" spans="1:24" ht="12.75">
      <c r="A101" s="279" t="s">
        <v>317</v>
      </c>
      <c r="F101" s="240"/>
      <c r="I101" s="194">
        <v>-36.975</v>
      </c>
      <c r="J101" s="194">
        <v>-6.0689999999999955</v>
      </c>
      <c r="K101" s="249">
        <v>-53.708</v>
      </c>
      <c r="L101" s="247">
        <v>-3.691</v>
      </c>
      <c r="M101" s="248">
        <v>-4.019</v>
      </c>
      <c r="N101" s="248">
        <v>-4.329</v>
      </c>
      <c r="O101" s="248">
        <v>-29.653999999999996</v>
      </c>
      <c r="P101" s="249">
        <v>-41.693</v>
      </c>
      <c r="Q101" s="247">
        <v>-3.737</v>
      </c>
      <c r="R101" s="256"/>
      <c r="S101" s="239"/>
      <c r="T101" s="388"/>
      <c r="U101" s="216"/>
      <c r="V101" s="369"/>
      <c r="W101" s="369"/>
      <c r="X101" s="369"/>
    </row>
    <row r="102" spans="1:24" ht="12.75">
      <c r="A102" s="279" t="s">
        <v>318</v>
      </c>
      <c r="F102" s="240"/>
      <c r="I102" s="194">
        <v>-0.24599999999999955</v>
      </c>
      <c r="J102" s="194">
        <v>0.12399999999999967</v>
      </c>
      <c r="K102" s="249">
        <v>7.164</v>
      </c>
      <c r="L102" s="247">
        <v>0.01</v>
      </c>
      <c r="M102" s="248">
        <v>0.758</v>
      </c>
      <c r="N102" s="248">
        <v>-0.017000000000000015</v>
      </c>
      <c r="O102" s="248">
        <v>0.5579999999999999</v>
      </c>
      <c r="P102" s="249">
        <v>1.309</v>
      </c>
      <c r="Q102" s="247">
        <v>0.185</v>
      </c>
      <c r="R102" s="256"/>
      <c r="S102" s="239"/>
      <c r="T102" s="388"/>
      <c r="U102" s="212"/>
      <c r="V102" s="369"/>
      <c r="W102" s="369"/>
      <c r="X102" s="369"/>
    </row>
    <row r="103" spans="1:24" s="246" customFormat="1" ht="12.75">
      <c r="A103" s="225" t="s">
        <v>223</v>
      </c>
      <c r="B103" s="242"/>
      <c r="C103" s="242"/>
      <c r="D103" s="242"/>
      <c r="E103" s="242"/>
      <c r="F103" s="379"/>
      <c r="G103" s="242"/>
      <c r="H103" s="242"/>
      <c r="I103" s="190">
        <v>-37.221</v>
      </c>
      <c r="J103" s="190">
        <v>-5.945</v>
      </c>
      <c r="K103" s="245">
        <v>-46.544</v>
      </c>
      <c r="L103" s="243">
        <v>-3.681</v>
      </c>
      <c r="M103" s="244">
        <v>-3.261</v>
      </c>
      <c r="N103" s="244">
        <v>-4.346</v>
      </c>
      <c r="O103" s="244">
        <v>-29.096</v>
      </c>
      <c r="P103" s="245">
        <v>-40.384</v>
      </c>
      <c r="Q103" s="243">
        <v>-3.552</v>
      </c>
      <c r="R103" s="256"/>
      <c r="S103" s="374"/>
      <c r="T103" s="389"/>
      <c r="U103" s="211"/>
      <c r="V103" s="369"/>
      <c r="W103" s="369"/>
      <c r="X103" s="369"/>
    </row>
    <row r="104" spans="1:24" ht="9.75" customHeight="1">
      <c r="A104" s="226"/>
      <c r="F104" s="240"/>
      <c r="I104" s="194"/>
      <c r="J104" s="194"/>
      <c r="K104" s="240"/>
      <c r="P104" s="240"/>
      <c r="R104" s="256"/>
      <c r="S104" s="217"/>
      <c r="T104" s="373"/>
      <c r="U104" s="369"/>
      <c r="V104" s="369"/>
      <c r="W104" s="369"/>
      <c r="X104" s="369"/>
    </row>
    <row r="105" spans="1:24" ht="12.75">
      <c r="A105" s="279" t="s">
        <v>369</v>
      </c>
      <c r="F105" s="240"/>
      <c r="I105" s="194">
        <v>-28.436</v>
      </c>
      <c r="J105" s="194">
        <v>0</v>
      </c>
      <c r="K105" s="249"/>
      <c r="L105" s="247">
        <v>0</v>
      </c>
      <c r="M105" s="248">
        <v>0</v>
      </c>
      <c r="N105" s="248">
        <v>0</v>
      </c>
      <c r="O105" s="248">
        <v>0</v>
      </c>
      <c r="P105" s="249">
        <v>0</v>
      </c>
      <c r="Q105" s="247">
        <v>243.776</v>
      </c>
      <c r="R105" s="256"/>
      <c r="S105" s="239"/>
      <c r="T105" s="387"/>
      <c r="U105" s="214"/>
      <c r="V105" s="214"/>
      <c r="W105" s="214"/>
      <c r="X105" s="214"/>
    </row>
    <row r="106" spans="1:24" ht="12.75">
      <c r="A106" s="279" t="s">
        <v>368</v>
      </c>
      <c r="F106" s="240"/>
      <c r="I106" s="194">
        <v>31.948</v>
      </c>
      <c r="J106" s="194">
        <v>11.109000000000002</v>
      </c>
      <c r="K106" s="249">
        <v>43.057</v>
      </c>
      <c r="L106" s="247">
        <v>0.261</v>
      </c>
      <c r="M106" s="248">
        <v>-0.256</v>
      </c>
      <c r="N106" s="248">
        <v>-3.161</v>
      </c>
      <c r="O106" s="248">
        <v>40.583999999999996</v>
      </c>
      <c r="P106" s="249">
        <v>37.428</v>
      </c>
      <c r="Q106" s="247">
        <v>-230.526</v>
      </c>
      <c r="R106" s="256"/>
      <c r="S106" s="217"/>
      <c r="T106" s="373"/>
      <c r="U106" s="217"/>
      <c r="V106" s="217"/>
      <c r="W106" s="217"/>
      <c r="X106" s="217"/>
    </row>
    <row r="107" spans="1:24" ht="12.75">
      <c r="A107" s="279" t="s">
        <v>301</v>
      </c>
      <c r="F107" s="240"/>
      <c r="I107" s="194">
        <v>0</v>
      </c>
      <c r="J107" s="194">
        <v>0</v>
      </c>
      <c r="K107" s="249"/>
      <c r="L107" s="382">
        <v>0</v>
      </c>
      <c r="M107" s="383">
        <v>0</v>
      </c>
      <c r="N107" s="248">
        <v>0</v>
      </c>
      <c r="O107" s="248">
        <v>0</v>
      </c>
      <c r="P107" s="249">
        <v>0</v>
      </c>
      <c r="Q107" s="247">
        <v>-10.068</v>
      </c>
      <c r="R107" s="256"/>
      <c r="S107" s="217"/>
      <c r="T107" s="373"/>
      <c r="U107" s="212"/>
      <c r="V107" s="212"/>
      <c r="W107" s="212"/>
      <c r="X107" s="212"/>
    </row>
    <row r="108" spans="1:24" ht="12.75">
      <c r="A108" s="279" t="s">
        <v>278</v>
      </c>
      <c r="F108" s="240"/>
      <c r="I108" s="194">
        <v>5.918</v>
      </c>
      <c r="J108" s="194">
        <v>2.6049999999999995</v>
      </c>
      <c r="K108" s="249">
        <v>8.523</v>
      </c>
      <c r="L108" s="247">
        <v>0</v>
      </c>
      <c r="M108" s="248">
        <v>0</v>
      </c>
      <c r="N108" s="248">
        <v>0</v>
      </c>
      <c r="O108" s="248">
        <v>0</v>
      </c>
      <c r="P108" s="249">
        <v>0</v>
      </c>
      <c r="Q108" s="247">
        <v>0</v>
      </c>
      <c r="R108" s="256"/>
      <c r="S108" s="217"/>
      <c r="T108" s="373"/>
      <c r="U108" s="212"/>
      <c r="V108" s="217"/>
      <c r="W108" s="217"/>
      <c r="X108" s="217"/>
    </row>
    <row r="109" spans="1:24" s="246" customFormat="1" ht="12.75">
      <c r="A109" s="225" t="s">
        <v>224</v>
      </c>
      <c r="B109" s="242"/>
      <c r="C109" s="242"/>
      <c r="D109" s="242"/>
      <c r="E109" s="242"/>
      <c r="F109" s="379"/>
      <c r="G109" s="242"/>
      <c r="H109" s="242"/>
      <c r="I109" s="190">
        <v>9.43</v>
      </c>
      <c r="J109" s="190">
        <v>13.713999999999999</v>
      </c>
      <c r="K109" s="245">
        <v>51.58</v>
      </c>
      <c r="L109" s="243">
        <v>0.261</v>
      </c>
      <c r="M109" s="244">
        <v>3.443</v>
      </c>
      <c r="N109" s="248">
        <v>-6.86</v>
      </c>
      <c r="O109" s="244">
        <v>40.583999999999996</v>
      </c>
      <c r="P109" s="245">
        <v>37.428</v>
      </c>
      <c r="Q109" s="243">
        <v>3.182</v>
      </c>
      <c r="R109" s="256"/>
      <c r="S109" s="211"/>
      <c r="T109" s="373"/>
      <c r="U109" s="212"/>
      <c r="V109" s="217"/>
      <c r="W109" s="217"/>
      <c r="X109" s="217"/>
    </row>
    <row r="110" spans="1:24" ht="9.75" customHeight="1">
      <c r="A110" s="226"/>
      <c r="F110" s="240"/>
      <c r="I110" s="194"/>
      <c r="J110" s="194"/>
      <c r="K110" s="240"/>
      <c r="P110" s="240"/>
      <c r="R110" s="256"/>
      <c r="S110" s="239"/>
      <c r="T110" s="373"/>
      <c r="U110" s="212"/>
      <c r="V110" s="212"/>
      <c r="W110" s="212"/>
      <c r="X110" s="212"/>
    </row>
    <row r="111" spans="1:24" ht="12.75">
      <c r="A111" s="279" t="s">
        <v>257</v>
      </c>
      <c r="F111" s="240"/>
      <c r="I111" s="194">
        <v>-0.0009999999999976694</v>
      </c>
      <c r="J111" s="194">
        <v>-0.00032876120003777487</v>
      </c>
      <c r="K111" s="249">
        <v>-25.8013287612</v>
      </c>
      <c r="L111" s="247">
        <v>0</v>
      </c>
      <c r="M111" s="248">
        <v>-16.512635118002745</v>
      </c>
      <c r="N111" s="248">
        <v>0</v>
      </c>
      <c r="O111" s="248">
        <v>0</v>
      </c>
      <c r="P111" s="249">
        <v>-16.512635118002745</v>
      </c>
      <c r="Q111" s="247">
        <v>0</v>
      </c>
      <c r="R111" s="256"/>
      <c r="S111" s="239"/>
      <c r="T111" s="373"/>
      <c r="U111" s="211"/>
      <c r="V111" s="211"/>
      <c r="W111" s="211"/>
      <c r="X111" s="223"/>
    </row>
    <row r="112" spans="1:24" ht="12.75">
      <c r="A112" s="279" t="s">
        <v>279</v>
      </c>
      <c r="F112" s="240"/>
      <c r="I112" s="194">
        <v>0</v>
      </c>
      <c r="J112" s="194">
        <v>0</v>
      </c>
      <c r="K112" s="249">
        <v>0</v>
      </c>
      <c r="L112" s="247">
        <v>0</v>
      </c>
      <c r="M112" s="248">
        <v>0</v>
      </c>
      <c r="N112" s="248">
        <v>-3.2795699999999997</v>
      </c>
      <c r="O112" s="248">
        <v>0</v>
      </c>
      <c r="P112" s="249">
        <v>-3.2795699999999997</v>
      </c>
      <c r="Q112" s="247">
        <v>-1.898</v>
      </c>
      <c r="R112" s="256"/>
      <c r="S112" s="239"/>
      <c r="T112" s="214"/>
      <c r="U112" s="211"/>
      <c r="V112" s="369"/>
      <c r="W112" s="369"/>
      <c r="X112" s="369"/>
    </row>
    <row r="113" spans="1:24" s="246" customFormat="1" ht="12.75">
      <c r="A113" s="225" t="s">
        <v>329</v>
      </c>
      <c r="B113" s="242"/>
      <c r="C113" s="242"/>
      <c r="D113" s="242"/>
      <c r="E113" s="242"/>
      <c r="F113" s="379"/>
      <c r="G113" s="242"/>
      <c r="H113" s="242"/>
      <c r="I113" s="190">
        <v>-0.0009999999999976694</v>
      </c>
      <c r="J113" s="190">
        <v>-0.00032876120003777487</v>
      </c>
      <c r="K113" s="245">
        <v>-25.801328761200036</v>
      </c>
      <c r="L113" s="243">
        <v>0</v>
      </c>
      <c r="M113" s="244">
        <v>-16.512635118002745</v>
      </c>
      <c r="N113" s="244">
        <v>-3.2803209966878697</v>
      </c>
      <c r="O113" s="244">
        <v>0</v>
      </c>
      <c r="P113" s="245">
        <v>-19.792956114690615</v>
      </c>
      <c r="Q113" s="243">
        <v>-1.899</v>
      </c>
      <c r="R113" s="256"/>
      <c r="S113" s="374"/>
      <c r="T113" s="390"/>
      <c r="U113" s="380"/>
      <c r="V113" s="371"/>
      <c r="W113" s="371"/>
      <c r="X113" s="371"/>
    </row>
    <row r="114" spans="1:24" ht="12.75">
      <c r="A114" s="226"/>
      <c r="F114" s="240"/>
      <c r="I114" s="194"/>
      <c r="J114" s="194"/>
      <c r="K114" s="240"/>
      <c r="N114" s="248"/>
      <c r="P114" s="240"/>
      <c r="R114" s="256"/>
      <c r="S114" s="239"/>
      <c r="T114" s="389"/>
      <c r="U114" s="214"/>
      <c r="V114" s="369"/>
      <c r="W114" s="369"/>
      <c r="X114" s="369"/>
    </row>
    <row r="115" spans="1:21" s="246" customFormat="1" ht="12.75">
      <c r="A115" s="225" t="s">
        <v>280</v>
      </c>
      <c r="B115" s="242"/>
      <c r="C115" s="242"/>
      <c r="D115" s="242"/>
      <c r="E115" s="242"/>
      <c r="F115" s="379"/>
      <c r="G115" s="242"/>
      <c r="H115" s="242"/>
      <c r="I115" s="190">
        <v>0</v>
      </c>
      <c r="J115" s="190">
        <v>0</v>
      </c>
      <c r="K115" s="245">
        <v>0</v>
      </c>
      <c r="L115" s="243">
        <v>-0.17</v>
      </c>
      <c r="M115" s="244">
        <v>0.26307339963269943</v>
      </c>
      <c r="N115" s="244">
        <v>-0.09047209713332172</v>
      </c>
      <c r="O115" s="244">
        <v>-0.1636013024993777</v>
      </c>
      <c r="P115" s="245">
        <v>-0.161</v>
      </c>
      <c r="Q115" s="243">
        <v>0.037</v>
      </c>
      <c r="R115" s="256"/>
      <c r="S115" s="374"/>
      <c r="T115" s="389"/>
      <c r="U115" s="211"/>
    </row>
    <row r="116" spans="1:21" ht="6.75" customHeight="1">
      <c r="A116" s="226"/>
      <c r="F116" s="240"/>
      <c r="I116" s="190"/>
      <c r="J116" s="190"/>
      <c r="K116" s="379"/>
      <c r="N116" s="248"/>
      <c r="P116" s="240"/>
      <c r="R116" s="256"/>
      <c r="S116" s="239"/>
      <c r="T116" s="391"/>
      <c r="U116" s="212"/>
    </row>
    <row r="117" spans="1:21" s="246" customFormat="1" ht="12.75">
      <c r="A117" s="225" t="s">
        <v>315</v>
      </c>
      <c r="B117" s="242"/>
      <c r="C117" s="242"/>
      <c r="D117" s="242"/>
      <c r="E117" s="242"/>
      <c r="F117" s="379"/>
      <c r="G117" s="242"/>
      <c r="H117" s="242"/>
      <c r="I117" s="190">
        <v>-27.791999999999998</v>
      </c>
      <c r="J117" s="190">
        <v>7.768671238799964</v>
      </c>
      <c r="K117" s="245">
        <v>-20.765328761200035</v>
      </c>
      <c r="L117" s="243">
        <v>-3.59</v>
      </c>
      <c r="M117" s="244">
        <v>-16.067561718370044</v>
      </c>
      <c r="N117" s="244">
        <v>-14.576793093821198</v>
      </c>
      <c r="O117" s="244">
        <v>11.327354812191242</v>
      </c>
      <c r="P117" s="245">
        <v>-22.907</v>
      </c>
      <c r="Q117" s="243">
        <v>-2.232</v>
      </c>
      <c r="R117" s="256"/>
      <c r="S117" s="374"/>
      <c r="T117" s="390"/>
      <c r="U117" s="211"/>
    </row>
    <row r="118" spans="1:21" ht="6.75" customHeight="1" thickBot="1">
      <c r="A118" s="227"/>
      <c r="B118" s="272"/>
      <c r="C118" s="272"/>
      <c r="D118" s="272"/>
      <c r="E118" s="272"/>
      <c r="F118" s="273"/>
      <c r="G118" s="272"/>
      <c r="H118" s="272"/>
      <c r="I118" s="272"/>
      <c r="J118" s="272"/>
      <c r="K118" s="273"/>
      <c r="L118" s="271"/>
      <c r="M118" s="272"/>
      <c r="N118" s="272"/>
      <c r="O118" s="272"/>
      <c r="P118" s="273"/>
      <c r="Q118" s="271"/>
      <c r="R118" s="256"/>
      <c r="S118" s="239"/>
      <c r="T118" s="387"/>
      <c r="U118" s="218"/>
    </row>
    <row r="119" spans="1:21" ht="8.25" customHeight="1">
      <c r="A119" s="228"/>
      <c r="F119" s="240"/>
      <c r="I119" s="194"/>
      <c r="J119" s="194"/>
      <c r="K119" s="240"/>
      <c r="P119" s="240"/>
      <c r="R119" s="256"/>
      <c r="S119" s="239"/>
      <c r="T119" s="392"/>
      <c r="U119" s="219"/>
    </row>
    <row r="120" spans="1:21" s="246" customFormat="1" ht="12.75">
      <c r="A120" s="225" t="s">
        <v>316</v>
      </c>
      <c r="B120" s="242"/>
      <c r="C120" s="242"/>
      <c r="D120" s="242"/>
      <c r="E120" s="242"/>
      <c r="F120" s="379"/>
      <c r="G120" s="242"/>
      <c r="H120" s="242"/>
      <c r="I120" s="190">
        <v>-43.46222383999999</v>
      </c>
      <c r="J120" s="190">
        <v>17.99367123879996</v>
      </c>
      <c r="K120" s="245">
        <v>0.6456712387999578</v>
      </c>
      <c r="L120" s="243">
        <v>-8.689</v>
      </c>
      <c r="M120" s="244">
        <v>2.5322574229004458</v>
      </c>
      <c r="N120" s="244">
        <v>10.816510259579424</v>
      </c>
      <c r="O120" s="244">
        <v>-36.083767682479866</v>
      </c>
      <c r="P120" s="245">
        <v>-31.423999999999996</v>
      </c>
      <c r="Q120" s="243">
        <v>89.168</v>
      </c>
      <c r="R120" s="256"/>
      <c r="S120" s="374"/>
      <c r="T120" s="390"/>
      <c r="U120" s="381"/>
    </row>
    <row r="121" spans="9:21" ht="12.75">
      <c r="I121" s="190"/>
      <c r="J121" s="190"/>
      <c r="K121" s="242"/>
      <c r="R121" s="256"/>
      <c r="S121" s="239"/>
      <c r="T121" s="387"/>
      <c r="U121" s="211"/>
    </row>
    <row r="122" spans="19:21" ht="12.75">
      <c r="S122" s="239"/>
      <c r="T122" s="373"/>
      <c r="U122" s="375"/>
    </row>
    <row r="123" spans="19:21" ht="12.75">
      <c r="S123" s="239"/>
      <c r="T123" s="387"/>
      <c r="U123" s="376"/>
    </row>
    <row r="124" ht="12.75">
      <c r="S124" s="239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Empresarial ENCE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Hernández</dc:creator>
  <cp:keywords/>
  <dc:description/>
  <cp:lastModifiedBy>Domínguez Parada, Carolina</cp:lastModifiedBy>
  <cp:lastPrinted>2013-05-06T14:41:52Z</cp:lastPrinted>
  <dcterms:created xsi:type="dcterms:W3CDTF">2010-03-16T11:16:00Z</dcterms:created>
  <dcterms:modified xsi:type="dcterms:W3CDTF">2015-02-19T11:58:43Z</dcterms:modified>
  <cp:category/>
  <cp:version/>
  <cp:contentType/>
  <cp:contentStatus/>
</cp:coreProperties>
</file>